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S:\Akce\2020\55-2020 SSZ Na Petřinách - PDPS\Rozpočet\"/>
    </mc:Choice>
  </mc:AlternateContent>
  <bookViews>
    <workbookView xWindow="0" yWindow="0" windowWidth="0" windowHeight="0"/>
  </bookViews>
  <sheets>
    <sheet name="Rekapitulace stavby" sheetId="1" r:id="rId1"/>
    <sheet name="101 - Komunikace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'101 - Komunikace'!$C$125:$K$428</definedName>
    <definedName name="_xlnm.Print_Area" localSheetId="1">'101 - Komunikace'!$C$113:$K$428</definedName>
    <definedName name="_xlnm.Print_Titles" localSheetId="1">'101 - Komunikace'!$125:$125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427"/>
  <c r="BH427"/>
  <c r="BG427"/>
  <c r="BF427"/>
  <c r="T427"/>
  <c r="R427"/>
  <c r="P427"/>
  <c r="BI425"/>
  <c r="BH425"/>
  <c r="BG425"/>
  <c r="BF425"/>
  <c r="T425"/>
  <c r="R425"/>
  <c r="P425"/>
  <c r="BI424"/>
  <c r="BH424"/>
  <c r="BG424"/>
  <c r="BF424"/>
  <c r="T424"/>
  <c r="R424"/>
  <c r="P424"/>
  <c r="BI423"/>
  <c r="BH423"/>
  <c r="BG423"/>
  <c r="BF423"/>
  <c r="T423"/>
  <c r="R423"/>
  <c r="P423"/>
  <c r="BI422"/>
  <c r="BH422"/>
  <c r="BG422"/>
  <c r="BF422"/>
  <c r="T422"/>
  <c r="R422"/>
  <c r="P422"/>
  <c r="BI420"/>
  <c r="BH420"/>
  <c r="BG420"/>
  <c r="BF420"/>
  <c r="T420"/>
  <c r="R420"/>
  <c r="P420"/>
  <c r="BI419"/>
  <c r="BH419"/>
  <c r="BG419"/>
  <c r="BF419"/>
  <c r="T419"/>
  <c r="R419"/>
  <c r="P419"/>
  <c r="BI416"/>
  <c r="BH416"/>
  <c r="BG416"/>
  <c r="BF416"/>
  <c r="T416"/>
  <c r="R416"/>
  <c r="P416"/>
  <c r="BI415"/>
  <c r="BH415"/>
  <c r="BG415"/>
  <c r="BF415"/>
  <c r="T415"/>
  <c r="R415"/>
  <c r="P415"/>
  <c r="BI414"/>
  <c r="BH414"/>
  <c r="BG414"/>
  <c r="BF414"/>
  <c r="T414"/>
  <c r="R414"/>
  <c r="P414"/>
  <c r="BI412"/>
  <c r="BH412"/>
  <c r="BG412"/>
  <c r="BF412"/>
  <c r="T412"/>
  <c r="R412"/>
  <c r="P412"/>
  <c r="BI411"/>
  <c r="BH411"/>
  <c r="BG411"/>
  <c r="BF411"/>
  <c r="T411"/>
  <c r="R411"/>
  <c r="P411"/>
  <c r="BI410"/>
  <c r="BH410"/>
  <c r="BG410"/>
  <c r="BF410"/>
  <c r="T410"/>
  <c r="R410"/>
  <c r="P410"/>
  <c r="BI409"/>
  <c r="BH409"/>
  <c r="BG409"/>
  <c r="BF409"/>
  <c r="T409"/>
  <c r="R409"/>
  <c r="P409"/>
  <c r="BI408"/>
  <c r="BH408"/>
  <c r="BG408"/>
  <c r="BF408"/>
  <c r="T408"/>
  <c r="R408"/>
  <c r="P408"/>
  <c r="BI407"/>
  <c r="BH407"/>
  <c r="BG407"/>
  <c r="BF407"/>
  <c r="T407"/>
  <c r="R407"/>
  <c r="P407"/>
  <c r="BI406"/>
  <c r="BH406"/>
  <c r="BG406"/>
  <c r="BF406"/>
  <c r="T406"/>
  <c r="R406"/>
  <c r="P406"/>
  <c r="BI405"/>
  <c r="BH405"/>
  <c r="BG405"/>
  <c r="BF405"/>
  <c r="T405"/>
  <c r="R405"/>
  <c r="P405"/>
  <c r="BI404"/>
  <c r="BH404"/>
  <c r="BG404"/>
  <c r="BF404"/>
  <c r="T404"/>
  <c r="R404"/>
  <c r="P404"/>
  <c r="BI403"/>
  <c r="BH403"/>
  <c r="BG403"/>
  <c r="BF403"/>
  <c r="T403"/>
  <c r="R403"/>
  <c r="P403"/>
  <c r="BI402"/>
  <c r="BH402"/>
  <c r="BG402"/>
  <c r="BF402"/>
  <c r="T402"/>
  <c r="R402"/>
  <c r="P402"/>
  <c r="BI401"/>
  <c r="BH401"/>
  <c r="BG401"/>
  <c r="BF401"/>
  <c r="T401"/>
  <c r="R401"/>
  <c r="P401"/>
  <c r="BI400"/>
  <c r="BH400"/>
  <c r="BG400"/>
  <c r="BF400"/>
  <c r="T400"/>
  <c r="R400"/>
  <c r="P400"/>
  <c r="BI399"/>
  <c r="BH399"/>
  <c r="BG399"/>
  <c r="BF399"/>
  <c r="T399"/>
  <c r="R399"/>
  <c r="P399"/>
  <c r="BI397"/>
  <c r="BH397"/>
  <c r="BG397"/>
  <c r="BF397"/>
  <c r="T397"/>
  <c r="R397"/>
  <c r="P397"/>
  <c r="BI395"/>
  <c r="BH395"/>
  <c r="BG395"/>
  <c r="BF395"/>
  <c r="T395"/>
  <c r="R395"/>
  <c r="P395"/>
  <c r="BI394"/>
  <c r="BH394"/>
  <c r="BG394"/>
  <c r="BF394"/>
  <c r="T394"/>
  <c r="R394"/>
  <c r="P394"/>
  <c r="BI392"/>
  <c r="BH392"/>
  <c r="BG392"/>
  <c r="BF392"/>
  <c r="T392"/>
  <c r="R392"/>
  <c r="P392"/>
  <c r="BI391"/>
  <c r="BH391"/>
  <c r="BG391"/>
  <c r="BF391"/>
  <c r="T391"/>
  <c r="R391"/>
  <c r="P391"/>
  <c r="BI389"/>
  <c r="BH389"/>
  <c r="BG389"/>
  <c r="BF389"/>
  <c r="T389"/>
  <c r="R389"/>
  <c r="P389"/>
  <c r="BI388"/>
  <c r="BH388"/>
  <c r="BG388"/>
  <c r="BF388"/>
  <c r="T388"/>
  <c r="R388"/>
  <c r="P388"/>
  <c r="BI387"/>
  <c r="BH387"/>
  <c r="BG387"/>
  <c r="BF387"/>
  <c r="T387"/>
  <c r="R387"/>
  <c r="P387"/>
  <c r="BI386"/>
  <c r="BH386"/>
  <c r="BG386"/>
  <c r="BF386"/>
  <c r="T386"/>
  <c r="R386"/>
  <c r="P386"/>
  <c r="BI385"/>
  <c r="BH385"/>
  <c r="BG385"/>
  <c r="BF385"/>
  <c r="T385"/>
  <c r="R385"/>
  <c r="P385"/>
  <c r="BI384"/>
  <c r="BH384"/>
  <c r="BG384"/>
  <c r="BF384"/>
  <c r="T384"/>
  <c r="R384"/>
  <c r="P384"/>
  <c r="BI381"/>
  <c r="BH381"/>
  <c r="BG381"/>
  <c r="BF381"/>
  <c r="T381"/>
  <c r="R381"/>
  <c r="P381"/>
  <c r="BI378"/>
  <c r="BH378"/>
  <c r="BG378"/>
  <c r="BF378"/>
  <c r="T378"/>
  <c r="R378"/>
  <c r="P378"/>
  <c r="BI377"/>
  <c r="BH377"/>
  <c r="BG377"/>
  <c r="BF377"/>
  <c r="T377"/>
  <c r="R377"/>
  <c r="P377"/>
  <c r="BI376"/>
  <c r="BH376"/>
  <c r="BG376"/>
  <c r="BF376"/>
  <c r="T376"/>
  <c r="R376"/>
  <c r="P376"/>
  <c r="BI373"/>
  <c r="BH373"/>
  <c r="BG373"/>
  <c r="BF373"/>
  <c r="T373"/>
  <c r="R373"/>
  <c r="P373"/>
  <c r="BI372"/>
  <c r="BH372"/>
  <c r="BG372"/>
  <c r="BF372"/>
  <c r="T372"/>
  <c r="R372"/>
  <c r="P372"/>
  <c r="BI371"/>
  <c r="BH371"/>
  <c r="BG371"/>
  <c r="BF371"/>
  <c r="T371"/>
  <c r="R371"/>
  <c r="P371"/>
  <c r="BI370"/>
  <c r="BH370"/>
  <c r="BG370"/>
  <c r="BF370"/>
  <c r="T370"/>
  <c r="R370"/>
  <c r="P370"/>
  <c r="BI366"/>
  <c r="BH366"/>
  <c r="BG366"/>
  <c r="BF366"/>
  <c r="T366"/>
  <c r="R366"/>
  <c r="P366"/>
  <c r="BI365"/>
  <c r="BH365"/>
  <c r="BG365"/>
  <c r="BF365"/>
  <c r="T365"/>
  <c r="R365"/>
  <c r="P365"/>
  <c r="BI361"/>
  <c r="BH361"/>
  <c r="BG361"/>
  <c r="BF361"/>
  <c r="T361"/>
  <c r="R361"/>
  <c r="P361"/>
  <c r="BI359"/>
  <c r="BH359"/>
  <c r="BG359"/>
  <c r="BF359"/>
  <c r="T359"/>
  <c r="R359"/>
  <c r="P359"/>
  <c r="BI358"/>
  <c r="BH358"/>
  <c r="BG358"/>
  <c r="BF358"/>
  <c r="T358"/>
  <c r="R358"/>
  <c r="P358"/>
  <c r="BI355"/>
  <c r="BH355"/>
  <c r="BG355"/>
  <c r="BF355"/>
  <c r="T355"/>
  <c r="R355"/>
  <c r="P355"/>
  <c r="BI353"/>
  <c r="BH353"/>
  <c r="BG353"/>
  <c r="BF353"/>
  <c r="T353"/>
  <c r="R353"/>
  <c r="P353"/>
  <c r="BI351"/>
  <c r="BH351"/>
  <c r="BG351"/>
  <c r="BF351"/>
  <c r="T351"/>
  <c r="R351"/>
  <c r="P351"/>
  <c r="BI349"/>
  <c r="BH349"/>
  <c r="BG349"/>
  <c r="BF349"/>
  <c r="T349"/>
  <c r="R349"/>
  <c r="P349"/>
  <c r="BI347"/>
  <c r="BH347"/>
  <c r="BG347"/>
  <c r="BF347"/>
  <c r="T347"/>
  <c r="R347"/>
  <c r="P347"/>
  <c r="BI345"/>
  <c r="BH345"/>
  <c r="BG345"/>
  <c r="BF345"/>
  <c r="T345"/>
  <c r="R345"/>
  <c r="P345"/>
  <c r="BI343"/>
  <c r="BH343"/>
  <c r="BG343"/>
  <c r="BF343"/>
  <c r="T343"/>
  <c r="R343"/>
  <c r="P343"/>
  <c r="BI339"/>
  <c r="BH339"/>
  <c r="BG339"/>
  <c r="BF339"/>
  <c r="T339"/>
  <c r="R339"/>
  <c r="P339"/>
  <c r="BI337"/>
  <c r="BH337"/>
  <c r="BG337"/>
  <c r="BF337"/>
  <c r="T337"/>
  <c r="R337"/>
  <c r="P337"/>
  <c r="BI332"/>
  <c r="BH332"/>
  <c r="BG332"/>
  <c r="BF332"/>
  <c r="T332"/>
  <c r="R332"/>
  <c r="P332"/>
  <c r="BI327"/>
  <c r="BH327"/>
  <c r="BG327"/>
  <c r="BF327"/>
  <c r="T327"/>
  <c r="R327"/>
  <c r="P327"/>
  <c r="BI324"/>
  <c r="BH324"/>
  <c r="BG324"/>
  <c r="BF324"/>
  <c r="T324"/>
  <c r="R324"/>
  <c r="P324"/>
  <c r="BI322"/>
  <c r="BH322"/>
  <c r="BG322"/>
  <c r="BF322"/>
  <c r="T322"/>
  <c r="R322"/>
  <c r="P322"/>
  <c r="BI317"/>
  <c r="BH317"/>
  <c r="BG317"/>
  <c r="BF317"/>
  <c r="T317"/>
  <c r="R317"/>
  <c r="P317"/>
  <c r="BI315"/>
  <c r="BH315"/>
  <c r="BG315"/>
  <c r="BF315"/>
  <c r="T315"/>
  <c r="R315"/>
  <c r="P315"/>
  <c r="BI313"/>
  <c r="BH313"/>
  <c r="BG313"/>
  <c r="BF313"/>
  <c r="T313"/>
  <c r="R313"/>
  <c r="P313"/>
  <c r="BI309"/>
  <c r="BH309"/>
  <c r="BG309"/>
  <c r="BF309"/>
  <c r="T309"/>
  <c r="R309"/>
  <c r="P309"/>
  <c r="BI306"/>
  <c r="BH306"/>
  <c r="BG306"/>
  <c r="BF306"/>
  <c r="T306"/>
  <c r="R306"/>
  <c r="P306"/>
  <c r="BI304"/>
  <c r="BH304"/>
  <c r="BG304"/>
  <c r="BF304"/>
  <c r="T304"/>
  <c r="R304"/>
  <c r="P304"/>
  <c r="BI303"/>
  <c r="BH303"/>
  <c r="BG303"/>
  <c r="BF303"/>
  <c r="T303"/>
  <c r="R303"/>
  <c r="P303"/>
  <c r="BI301"/>
  <c r="BH301"/>
  <c r="BG301"/>
  <c r="BF301"/>
  <c r="T301"/>
  <c r="R301"/>
  <c r="P301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6"/>
  <c r="BH296"/>
  <c r="BG296"/>
  <c r="BF296"/>
  <c r="T296"/>
  <c r="R296"/>
  <c r="P296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89"/>
  <c r="BH289"/>
  <c r="BG289"/>
  <c r="BF289"/>
  <c r="T289"/>
  <c r="R289"/>
  <c r="P289"/>
  <c r="BI287"/>
  <c r="BH287"/>
  <c r="BG287"/>
  <c r="BF287"/>
  <c r="T287"/>
  <c r="R287"/>
  <c r="P287"/>
  <c r="BI285"/>
  <c r="BH285"/>
  <c r="BG285"/>
  <c r="BF285"/>
  <c r="T285"/>
  <c r="R285"/>
  <c r="P285"/>
  <c r="BI283"/>
  <c r="BH283"/>
  <c r="BG283"/>
  <c r="BF283"/>
  <c r="T283"/>
  <c r="R283"/>
  <c r="P283"/>
  <c r="BI281"/>
  <c r="BH281"/>
  <c r="BG281"/>
  <c r="BF281"/>
  <c r="T281"/>
  <c r="R281"/>
  <c r="P281"/>
  <c r="BI279"/>
  <c r="BH279"/>
  <c r="BG279"/>
  <c r="BF279"/>
  <c r="T279"/>
  <c r="R279"/>
  <c r="P279"/>
  <c r="BI277"/>
  <c r="BH277"/>
  <c r="BG277"/>
  <c r="BF277"/>
  <c r="T277"/>
  <c r="R277"/>
  <c r="P277"/>
  <c r="BI274"/>
  <c r="BH274"/>
  <c r="BG274"/>
  <c r="BF274"/>
  <c r="T274"/>
  <c r="R274"/>
  <c r="P274"/>
  <c r="BI272"/>
  <c r="BH272"/>
  <c r="BG272"/>
  <c r="BF272"/>
  <c r="T272"/>
  <c r="R272"/>
  <c r="P272"/>
  <c r="BI270"/>
  <c r="BH270"/>
  <c r="BG270"/>
  <c r="BF270"/>
  <c r="T270"/>
  <c r="R270"/>
  <c r="P270"/>
  <c r="BI268"/>
  <c r="BH268"/>
  <c r="BG268"/>
  <c r="BF268"/>
  <c r="T268"/>
  <c r="R268"/>
  <c r="P268"/>
  <c r="BI266"/>
  <c r="BH266"/>
  <c r="BG266"/>
  <c r="BF266"/>
  <c r="T266"/>
  <c r="R266"/>
  <c r="P266"/>
  <c r="BI264"/>
  <c r="BH264"/>
  <c r="BG264"/>
  <c r="BF264"/>
  <c r="T264"/>
  <c r="R264"/>
  <c r="P264"/>
  <c r="BI263"/>
  <c r="BH263"/>
  <c r="BG263"/>
  <c r="BF263"/>
  <c r="T263"/>
  <c r="R263"/>
  <c r="P263"/>
  <c r="BI261"/>
  <c r="BH261"/>
  <c r="BG261"/>
  <c r="BF261"/>
  <c r="T261"/>
  <c r="R261"/>
  <c r="P261"/>
  <c r="BI258"/>
  <c r="BH258"/>
  <c r="BG258"/>
  <c r="BF258"/>
  <c r="T258"/>
  <c r="R258"/>
  <c r="P258"/>
  <c r="BI256"/>
  <c r="BH256"/>
  <c r="BG256"/>
  <c r="BF256"/>
  <c r="T256"/>
  <c r="R256"/>
  <c r="P256"/>
  <c r="BI254"/>
  <c r="BH254"/>
  <c r="BG254"/>
  <c r="BF254"/>
  <c r="T254"/>
  <c r="R254"/>
  <c r="P254"/>
  <c r="BI252"/>
  <c r="BH252"/>
  <c r="BG252"/>
  <c r="BF252"/>
  <c r="T252"/>
  <c r="R252"/>
  <c r="P252"/>
  <c r="BI248"/>
  <c r="BH248"/>
  <c r="BG248"/>
  <c r="BF248"/>
  <c r="T248"/>
  <c r="R248"/>
  <c r="P248"/>
  <c r="BI244"/>
  <c r="BH244"/>
  <c r="BG244"/>
  <c r="BF244"/>
  <c r="T244"/>
  <c r="R244"/>
  <c r="P244"/>
  <c r="BI240"/>
  <c r="BH240"/>
  <c r="BG240"/>
  <c r="BF240"/>
  <c r="T240"/>
  <c r="R240"/>
  <c r="P240"/>
  <c r="BI235"/>
  <c r="BH235"/>
  <c r="BG235"/>
  <c r="BF235"/>
  <c r="T235"/>
  <c r="R235"/>
  <c r="P235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2"/>
  <c r="BH212"/>
  <c r="BG212"/>
  <c r="BF212"/>
  <c r="T212"/>
  <c r="R212"/>
  <c r="P212"/>
  <c r="BI210"/>
  <c r="BH210"/>
  <c r="BG210"/>
  <c r="BF210"/>
  <c r="T210"/>
  <c r="R210"/>
  <c r="P210"/>
  <c r="BI208"/>
  <c r="BH208"/>
  <c r="BG208"/>
  <c r="BF208"/>
  <c r="T208"/>
  <c r="R208"/>
  <c r="P208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5"/>
  <c r="BH175"/>
  <c r="BG175"/>
  <c r="BF175"/>
  <c r="T175"/>
  <c r="R175"/>
  <c r="P175"/>
  <c r="BI171"/>
  <c r="BH171"/>
  <c r="BG171"/>
  <c r="BF171"/>
  <c r="T171"/>
  <c r="R171"/>
  <c r="P171"/>
  <c r="BI167"/>
  <c r="BH167"/>
  <c r="BG167"/>
  <c r="BF167"/>
  <c r="T167"/>
  <c r="R167"/>
  <c r="P167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1"/>
  <c r="BH151"/>
  <c r="BG151"/>
  <c r="BF151"/>
  <c r="T151"/>
  <c r="R151"/>
  <c r="P151"/>
  <c r="BI149"/>
  <c r="BH149"/>
  <c r="BG149"/>
  <c r="BF149"/>
  <c r="T149"/>
  <c r="R149"/>
  <c r="P149"/>
  <c r="BI145"/>
  <c r="BH145"/>
  <c r="BG145"/>
  <c r="BF145"/>
  <c r="T145"/>
  <c r="R145"/>
  <c r="P145"/>
  <c r="BI143"/>
  <c r="BH143"/>
  <c r="BG143"/>
  <c r="BF143"/>
  <c r="T143"/>
  <c r="R143"/>
  <c r="P143"/>
  <c r="BI138"/>
  <c r="BH138"/>
  <c r="BG138"/>
  <c r="BF138"/>
  <c r="T138"/>
  <c r="R138"/>
  <c r="P138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J123"/>
  <c r="J122"/>
  <c r="F122"/>
  <c r="F120"/>
  <c r="E118"/>
  <c r="J92"/>
  <c r="J91"/>
  <c r="F91"/>
  <c r="F89"/>
  <c r="E87"/>
  <c r="J18"/>
  <c r="E18"/>
  <c r="F123"/>
  <c r="J17"/>
  <c r="J12"/>
  <c r="J89"/>
  <c r="E7"/>
  <c r="E116"/>
  <c i="1" r="L90"/>
  <c r="AM90"/>
  <c r="AM89"/>
  <c r="L89"/>
  <c r="AM87"/>
  <c r="L87"/>
  <c r="L85"/>
  <c r="L84"/>
  <c i="2" r="J416"/>
  <c r="BK410"/>
  <c r="J409"/>
  <c r="BK405"/>
  <c r="J402"/>
  <c r="J401"/>
  <c r="J400"/>
  <c r="J395"/>
  <c r="J394"/>
  <c r="BK388"/>
  <c r="J378"/>
  <c r="BK376"/>
  <c r="J370"/>
  <c r="J359"/>
  <c r="J353"/>
  <c r="J351"/>
  <c r="BK343"/>
  <c r="J339"/>
  <c r="BK337"/>
  <c r="J332"/>
  <c r="J322"/>
  <c r="BK317"/>
  <c r="J313"/>
  <c r="BK309"/>
  <c r="BK306"/>
  <c r="BK303"/>
  <c r="BK301"/>
  <c r="BK299"/>
  <c r="BK293"/>
  <c r="J291"/>
  <c r="J285"/>
  <c r="BK283"/>
  <c r="J279"/>
  <c r="J277"/>
  <c r="J272"/>
  <c r="BK270"/>
  <c r="J268"/>
  <c r="BK266"/>
  <c r="J264"/>
  <c r="J258"/>
  <c r="J256"/>
  <c r="J244"/>
  <c r="J240"/>
  <c r="J230"/>
  <c r="BK224"/>
  <c r="BK222"/>
  <c r="BK216"/>
  <c r="BK203"/>
  <c r="BK195"/>
  <c r="BK193"/>
  <c r="J191"/>
  <c r="BK187"/>
  <c r="J185"/>
  <c r="J167"/>
  <c r="BK162"/>
  <c r="J160"/>
  <c r="BK143"/>
  <c r="BK133"/>
  <c r="BK129"/>
  <c r="J427"/>
  <c r="J425"/>
  <c r="BK424"/>
  <c r="BK416"/>
  <c r="J415"/>
  <c r="BK412"/>
  <c r="BK406"/>
  <c r="J405"/>
  <c r="BK404"/>
  <c r="BK403"/>
  <c r="BK400"/>
  <c r="BK397"/>
  <c r="J391"/>
  <c r="BK386"/>
  <c r="J384"/>
  <c r="BK372"/>
  <c r="J371"/>
  <c r="BK366"/>
  <c r="J361"/>
  <c r="BK359"/>
  <c r="J358"/>
  <c r="J355"/>
  <c r="BK349"/>
  <c r="BK347"/>
  <c r="BK339"/>
  <c r="BK327"/>
  <c r="J324"/>
  <c r="BK315"/>
  <c r="J315"/>
  <c r="BK313"/>
  <c r="J303"/>
  <c r="J297"/>
  <c r="J296"/>
  <c r="J293"/>
  <c r="J287"/>
  <c r="BK281"/>
  <c r="BK279"/>
  <c r="BK274"/>
  <c r="J270"/>
  <c r="BK263"/>
  <c r="BK261"/>
  <c r="J252"/>
  <c r="J248"/>
  <c r="J235"/>
  <c r="BK228"/>
  <c r="J224"/>
  <c r="J218"/>
  <c r="BK205"/>
  <c r="J199"/>
  <c r="BK197"/>
  <c r="BK185"/>
  <c r="J179"/>
  <c r="J175"/>
  <c r="J171"/>
  <c r="BK160"/>
  <c r="BK145"/>
  <c r="J129"/>
  <c r="BK425"/>
  <c r="J424"/>
  <c r="J422"/>
  <c r="J420"/>
  <c r="BK419"/>
  <c r="J414"/>
  <c r="BK408"/>
  <c r="J404"/>
  <c r="BK427"/>
  <c r="BK420"/>
  <c r="BK414"/>
  <c r="J412"/>
  <c r="BK409"/>
  <c r="BK407"/>
  <c r="J406"/>
  <c r="BK402"/>
  <c r="J397"/>
  <c r="BK392"/>
  <c r="BK391"/>
  <c r="J386"/>
  <c r="BK385"/>
  <c r="BK384"/>
  <c r="BK381"/>
  <c r="BK377"/>
  <c r="J376"/>
  <c r="J373"/>
  <c r="J372"/>
  <c r="BK361"/>
  <c r="BK358"/>
  <c r="BK351"/>
  <c r="J347"/>
  <c r="J345"/>
  <c r="J343"/>
  <c r="J337"/>
  <c r="J327"/>
  <c r="BK322"/>
  <c r="J317"/>
  <c r="J306"/>
  <c r="BK304"/>
  <c r="J304"/>
  <c r="J301"/>
  <c r="J299"/>
  <c r="J298"/>
  <c r="BK297"/>
  <c r="J292"/>
  <c r="BK291"/>
  <c r="BK289"/>
  <c r="BK287"/>
  <c r="J283"/>
  <c r="J281"/>
  <c r="BK277"/>
  <c r="J274"/>
  <c r="BK272"/>
  <c r="BK268"/>
  <c r="J266"/>
  <c r="BK264"/>
  <c r="J263"/>
  <c r="J261"/>
  <c r="BK258"/>
  <c r="BK256"/>
  <c r="BK254"/>
  <c r="BK252"/>
  <c r="BK248"/>
  <c r="BK244"/>
  <c r="BK235"/>
  <c r="BK230"/>
  <c r="J228"/>
  <c r="BK226"/>
  <c r="J222"/>
  <c r="BK220"/>
  <c r="BK218"/>
  <c r="BK214"/>
  <c r="J210"/>
  <c r="J208"/>
  <c r="J205"/>
  <c r="BK204"/>
  <c r="J203"/>
  <c r="J197"/>
  <c r="J193"/>
  <c r="J187"/>
  <c r="J183"/>
  <c r="BK181"/>
  <c r="BK175"/>
  <c r="J162"/>
  <c r="BK158"/>
  <c r="BK156"/>
  <c r="J151"/>
  <c r="J138"/>
  <c r="J133"/>
  <c r="J131"/>
  <c r="BK423"/>
  <c r="BK415"/>
  <c r="BK411"/>
  <c r="J408"/>
  <c r="J407"/>
  <c r="J403"/>
  <c r="BK401"/>
  <c r="BK399"/>
  <c r="J392"/>
  <c r="BK389"/>
  <c r="J388"/>
  <c r="BK387"/>
  <c r="J385"/>
  <c r="J377"/>
  <c r="BK371"/>
  <c r="J366"/>
  <c r="BK365"/>
  <c r="BK355"/>
  <c r="BK353"/>
  <c r="J349"/>
  <c r="BK345"/>
  <c r="BK332"/>
  <c r="BK324"/>
  <c r="J309"/>
  <c r="BK298"/>
  <c r="BK296"/>
  <c r="BK292"/>
  <c r="J289"/>
  <c r="BK285"/>
  <c r="J254"/>
  <c r="BK240"/>
  <c r="J226"/>
  <c r="J214"/>
  <c r="J212"/>
  <c r="BK201"/>
  <c r="BK199"/>
  <c r="BK191"/>
  <c r="J189"/>
  <c r="BK183"/>
  <c r="BK179"/>
  <c r="BK171"/>
  <c r="J158"/>
  <c r="BK151"/>
  <c r="J149"/>
  <c r="J423"/>
  <c r="BK422"/>
  <c r="J419"/>
  <c r="J411"/>
  <c r="J410"/>
  <c r="J399"/>
  <c r="BK395"/>
  <c r="BK394"/>
  <c r="J389"/>
  <c r="J387"/>
  <c r="J381"/>
  <c r="BK378"/>
  <c r="BK373"/>
  <c r="BK370"/>
  <c r="J365"/>
  <c r="J220"/>
  <c r="J216"/>
  <c r="BK212"/>
  <c r="BK210"/>
  <c r="BK208"/>
  <c r="J204"/>
  <c r="J201"/>
  <c r="J195"/>
  <c r="BK189"/>
  <c r="J181"/>
  <c r="BK167"/>
  <c r="J156"/>
  <c r="BK149"/>
  <c r="J145"/>
  <c r="J143"/>
  <c r="BK138"/>
  <c r="BK131"/>
  <c i="1" r="AS94"/>
  <c i="2" l="1" r="R295"/>
  <c r="P357"/>
  <c r="T128"/>
  <c r="R207"/>
  <c r="R260"/>
  <c r="P276"/>
  <c r="T276"/>
  <c r="BK383"/>
  <c r="J383"/>
  <c r="J104"/>
  <c r="R128"/>
  <c r="T207"/>
  <c r="T260"/>
  <c r="P295"/>
  <c r="P383"/>
  <c r="P128"/>
  <c r="P207"/>
  <c r="P260"/>
  <c r="BK295"/>
  <c r="J295"/>
  <c r="J102"/>
  <c r="BK357"/>
  <c r="J357"/>
  <c r="J103"/>
  <c r="T357"/>
  <c r="T383"/>
  <c r="P413"/>
  <c r="BK418"/>
  <c r="J418"/>
  <c r="J106"/>
  <c r="BK128"/>
  <c r="J128"/>
  <c r="J98"/>
  <c r="BK207"/>
  <c r="J207"/>
  <c r="J99"/>
  <c r="BK260"/>
  <c r="J260"/>
  <c r="J100"/>
  <c r="BK276"/>
  <c r="J276"/>
  <c r="J101"/>
  <c r="R276"/>
  <c r="T295"/>
  <c r="R357"/>
  <c r="R383"/>
  <c r="BK413"/>
  <c r="J413"/>
  <c r="J105"/>
  <c r="R413"/>
  <c r="T413"/>
  <c r="P418"/>
  <c r="R418"/>
  <c r="T418"/>
  <c r="BE133"/>
  <c r="BE151"/>
  <c r="BE179"/>
  <c r="BE185"/>
  <c r="BE199"/>
  <c r="BE214"/>
  <c r="BE324"/>
  <c r="BE359"/>
  <c r="BE371"/>
  <c r="BE386"/>
  <c r="BE388"/>
  <c r="BE397"/>
  <c r="BE401"/>
  <c r="BE416"/>
  <c r="J120"/>
  <c r="BE138"/>
  <c r="BE143"/>
  <c r="BE160"/>
  <c r="BE187"/>
  <c r="BE195"/>
  <c r="BE203"/>
  <c r="BE212"/>
  <c r="BE218"/>
  <c r="BE220"/>
  <c r="BE224"/>
  <c r="BE244"/>
  <c r="BE261"/>
  <c r="BE274"/>
  <c r="BE279"/>
  <c r="BE287"/>
  <c r="BE299"/>
  <c r="BE327"/>
  <c r="BE332"/>
  <c r="BE337"/>
  <c r="BE351"/>
  <c r="BE358"/>
  <c r="BE372"/>
  <c r="BE376"/>
  <c r="BE384"/>
  <c r="BE391"/>
  <c r="BE402"/>
  <c r="BE404"/>
  <c r="BE406"/>
  <c r="BE414"/>
  <c r="E85"/>
  <c r="BE129"/>
  <c r="BE145"/>
  <c r="BE162"/>
  <c r="BE171"/>
  <c r="BE191"/>
  <c r="BE201"/>
  <c r="BE204"/>
  <c r="BE210"/>
  <c r="BE254"/>
  <c r="BE258"/>
  <c r="BE263"/>
  <c r="BE264"/>
  <c r="BE270"/>
  <c r="BE277"/>
  <c r="BE291"/>
  <c r="BE297"/>
  <c r="BE298"/>
  <c r="BE301"/>
  <c r="BE303"/>
  <c r="BE304"/>
  <c r="BE309"/>
  <c r="BE315"/>
  <c r="BE317"/>
  <c r="BE339"/>
  <c r="BE345"/>
  <c r="BE347"/>
  <c r="BE349"/>
  <c r="BE353"/>
  <c r="BE355"/>
  <c r="BE373"/>
  <c r="BE378"/>
  <c r="BE387"/>
  <c r="BE394"/>
  <c r="BE395"/>
  <c r="BE399"/>
  <c r="BE400"/>
  <c r="BE405"/>
  <c r="BE408"/>
  <c r="BE410"/>
  <c r="BE422"/>
  <c r="BE425"/>
  <c r="BE403"/>
  <c r="BE407"/>
  <c r="BE409"/>
  <c r="BE412"/>
  <c r="BE420"/>
  <c r="BE423"/>
  <c r="BE424"/>
  <c r="BE427"/>
  <c r="F92"/>
  <c r="BE149"/>
  <c r="BE158"/>
  <c r="BE167"/>
  <c r="BE181"/>
  <c r="BE189"/>
  <c r="BE193"/>
  <c r="BE208"/>
  <c r="BE216"/>
  <c r="BE222"/>
  <c r="BE228"/>
  <c r="BE230"/>
  <c r="BE235"/>
  <c r="BE256"/>
  <c r="BE266"/>
  <c r="BE268"/>
  <c r="BE272"/>
  <c r="BE283"/>
  <c r="BE292"/>
  <c r="BE306"/>
  <c r="BE322"/>
  <c r="BE343"/>
  <c r="BE365"/>
  <c r="BE385"/>
  <c r="BE389"/>
  <c r="BE411"/>
  <c r="BE419"/>
  <c r="BE131"/>
  <c r="BE156"/>
  <c r="BE175"/>
  <c r="BE183"/>
  <c r="BE197"/>
  <c r="BE205"/>
  <c r="BE226"/>
  <c r="BE240"/>
  <c r="BE248"/>
  <c r="BE252"/>
  <c r="BE281"/>
  <c r="BE285"/>
  <c r="BE289"/>
  <c r="BE293"/>
  <c r="BE296"/>
  <c r="BE313"/>
  <c r="BE361"/>
  <c r="BE366"/>
  <c r="BE370"/>
  <c r="BE377"/>
  <c r="BE381"/>
  <c r="BE392"/>
  <c r="BE415"/>
  <c r="F34"/>
  <c i="1" r="BA95"/>
  <c r="BA94"/>
  <c r="AW94"/>
  <c r="AK30"/>
  <c i="2" r="F35"/>
  <c i="1" r="BB95"/>
  <c r="BB94"/>
  <c r="W31"/>
  <c i="2" r="F36"/>
  <c i="1" r="BC95"/>
  <c r="BC94"/>
  <c r="AY94"/>
  <c i="2" r="J34"/>
  <c i="1" r="AW95"/>
  <c i="2" r="F37"/>
  <c i="1" r="BD95"/>
  <c r="BD94"/>
  <c r="W33"/>
  <c i="2" l="1" r="P127"/>
  <c r="P126"/>
  <c i="1" r="AU95"/>
  <c i="2" r="R127"/>
  <c r="R126"/>
  <c r="T127"/>
  <c r="T126"/>
  <c r="BK127"/>
  <c r="J127"/>
  <c r="J97"/>
  <c i="1" r="AU94"/>
  <c r="W32"/>
  <c r="AX94"/>
  <c r="W30"/>
  <c i="2" r="F33"/>
  <c i="1" r="AZ95"/>
  <c r="AZ94"/>
  <c r="AV94"/>
  <c r="AK29"/>
  <c i="2" r="J33"/>
  <c i="1" r="AV95"/>
  <c r="AT95"/>
  <c i="2" l="1" r="BK126"/>
  <c r="J126"/>
  <c r="J96"/>
  <c i="1" r="W29"/>
  <c r="AT94"/>
  <c i="2" l="1" r="J30"/>
  <c i="1" r="AG95"/>
  <c r="AN95"/>
  <c i="2" l="1" r="J39"/>
  <c i="1"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<sst xmlns="http://schemas.openxmlformats.org/spreadsheetml/2006/main">
  <si>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</si>
  <si>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</si>
  <si>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</si>
  <si>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</si>
  <si>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{f607070b-101f-4b29-a8e8-c29e9712985e}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</si>
  <si>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</si>
  <si>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</si>
  <si>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</si>
  <si>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</si>
  <si>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</si>
  <si>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</si>
  <si>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</si>
  <si>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</si>
  <si>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</si>
  <si>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55-2020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</si>
  <si>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</si>
  <si>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</si>
  <si>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SSZ, Praha 6, č. akce 1000096/4, 4.etapa Na Petřinách - Na Větrníku</t>
  </si>
  <si>
    <t>KSO:</t>
  </si>
  <si>
    <t>CC-CZ:</t>
  </si>
  <si>
    <t>Místo:</t>
  </si>
  <si>
    <t>Praha 6</t>
  </si>
  <si>
    <t>Datum:</t>
  </si>
  <si>
    <t>8. 2. 2021</t>
  </si>
  <si>
    <t>Zadavatel:</t>
  </si>
  <si>
    <t>IČ:</t>
  </si>
  <si>
    <t>03447286</t>
  </si>
  <si>
    <t>Technická správa komunikací hl. m. Prahy, a.s.</t>
  </si>
  <si>
    <t>DIČ:</t>
  </si>
  <si>
    <t>CZ03447286</t>
  </si>
  <si>
    <t>Uchazeč:</t>
  </si>
  <si>
    <t>Vyplň údaj</t>
  </si>
  <si>
    <t>Projektant:</t>
  </si>
  <si>
    <t>62584332</t>
  </si>
  <si>
    <t>Sinpps s.r.o</t>
  </si>
  <si>
    <t>CZ62584332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</si>
  <si>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</si>
  <si>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</si>
  <si>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</si>
  <si>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</si>
  <si>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</si>
  <si>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</si>
  <si>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</si>
  <si>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</si>
  <si>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</si>
  <si>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</si>
  <si>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</si>
  <si>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</si>
  <si>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</si>
  <si>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</si>
  <si>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</si>
  <si>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</si>
  <si>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</si>
  <si>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</si>
  <si>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</si>
  <si>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</si>
  <si>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</si>
  <si>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</si>
  <si>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</si>
  <si>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</si>
  <si>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</si>
  <si>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</si>
  <si>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</si>
  <si>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</si>
  <si>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</si>
  <si>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</si>
  <si>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</si>
  <si>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</si>
  <si>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</si>
  <si>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</si>
  <si>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</si>
  <si>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</si>
  <si>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</si>
  <si>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</si>
  <si>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</si>
  <si>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</si>
  <si>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</si>
  <si>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</si>
  <si>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</si>
  <si>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</si>
  <si>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</si>
  <si>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</si>
  <si>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</si>
  <si>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</si>
  <si>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</si>
  <si>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Komunikace</t>
  </si>
  <si>
    <t>STA</t>
  </si>
  <si>
    <t>1</t>
  </si>
  <si>
    <t>{d1efef72-969e-4ad1-9dc9-a01f2d718a54}</t>
  </si>
  <si>
    <t>2</t>
  </si>
  <si>
    <t>KRYCÍ LIST SOUPISU PRACÍ</t>
  </si>
  <si>
    <t>Objekt:</t>
  </si>
  <si>
    <t>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</si>
  <si>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</si>
  <si>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</si>
  <si>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</si>
  <si>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</si>
  <si>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</si>
  <si>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</si>
  <si>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</si>
  <si>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</si>
  <si>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OT2 - Sanace podloží v AZ v tl. 500 mm (PŘEDPOKLAD 50% PLOCHY)</t>
  </si>
  <si>
    <t xml:space="preserve">    O2 - Oprava trhlin dle TP115</t>
  </si>
  <si>
    <t xml:space="preserve">    9 - Ostatní konstrukce a práce, bourání</t>
  </si>
  <si>
    <t xml:space="preserve">    8 - Trubní vedení</t>
  </si>
  <si>
    <t xml:space="preserve">    10 - Dopravní značení</t>
  </si>
  <si>
    <t xml:space="preserve">    998 - Přesun hmot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</si>
  <si>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</si>
  <si>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</si>
  <si>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</si>
  <si>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</si>
  <si>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</si>
  <si>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</si>
  <si>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</si>
  <si>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</si>
  <si>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</si>
  <si>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</si>
  <si>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</si>
  <si>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</si>
  <si>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</si>
  <si>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</si>
  <si>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</si>
  <si>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</si>
  <si>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</si>
  <si>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</si>
  <si>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</si>
  <si>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113154253</t>
  </si>
  <si>
    <t>Frézování živičného krytu tl 50 mm pruh š 1 m pl do 1000 m2 s překážkami v trase (komunikace) (po částech)</t>
  </si>
  <si>
    <t>m2</t>
  </si>
  <si>
    <t>CS ÚRS 2021 01</t>
  </si>
  <si>
    <t>4</t>
  </si>
  <si>
    <t>-2010960254</t>
  </si>
  <si>
    <t>VV</t>
  </si>
  <si>
    <t>(2950+320)*2 "odečteno z CAD</t>
  </si>
  <si>
    <t>113106221</t>
  </si>
  <si>
    <t>Rozebrání dlažeb vozovek z drobných kostek s ložem z kameniva strojně pl přes 50 do 200 m2 (komunikace) (po částech) (do skladu TSK hl. m. Prahy)</t>
  </si>
  <si>
    <t>737124992</t>
  </si>
  <si>
    <t>260"odečteno z CAD</t>
  </si>
  <si>
    <t>3</t>
  </si>
  <si>
    <t>113107171</t>
  </si>
  <si>
    <t>Odstranění podkladu z betonu prostého tl 150 mm strojně pl přes 50 do 200 m2 (komunikace) (po částech)</t>
  </si>
  <si>
    <t>-349558064</t>
  </si>
  <si>
    <t>470 "překopy, rozšíření nároží - odečteno z CAD</t>
  </si>
  <si>
    <t>260 "komunikace z DD - odečteno z CAD</t>
  </si>
  <si>
    <t>150 "rýha pro nové obruby - odečteno z CAD</t>
  </si>
  <si>
    <t>Součet</t>
  </si>
  <si>
    <t>113107163</t>
  </si>
  <si>
    <t>Odstranění podkladu z kameniva drceného tl 300 mm strojně pl přes 50 do 200 m2 (komunikace) (po částech)</t>
  </si>
  <si>
    <t>2057513323</t>
  </si>
  <si>
    <t>5</t>
  </si>
  <si>
    <t>113107331-1</t>
  </si>
  <si>
    <t>Odstranění podkladu z betonu prostého tl 150 mm strojně pl do 50 m2 (montované ostrůvky) (po částech)</t>
  </si>
  <si>
    <t>2024172690</t>
  </si>
  <si>
    <t>55 "odečteno z CAD</t>
  </si>
  <si>
    <t>6</t>
  </si>
  <si>
    <t>113107342</t>
  </si>
  <si>
    <t>Odstranění podkladu živičného tl 100 mm strojně pl do 50 m2 - (chodník) (po částech)</t>
  </si>
  <si>
    <t>424900928</t>
  </si>
  <si>
    <t>860 "odečteno z CAD</t>
  </si>
  <si>
    <t>320 "oprava chodníku po výkopu kabelu Ankarská odečteno z CAD</t>
  </si>
  <si>
    <t>7</t>
  </si>
  <si>
    <t>113106111</t>
  </si>
  <si>
    <t xml:space="preserve">Rozebrání dlažeb z mozaiky komunikací pro pěší ručně (chodník) </t>
  </si>
  <si>
    <t>519680791</t>
  </si>
  <si>
    <t>37 "odečteno z CAD</t>
  </si>
  <si>
    <t>8</t>
  </si>
  <si>
    <t>113106134</t>
  </si>
  <si>
    <t>Rozebrání dlažeb ze zámkových dlaždic komunikací pro pěší strojně pl do 50 m2 (chodník) (po částech)</t>
  </si>
  <si>
    <t>1691392889</t>
  </si>
  <si>
    <t>33 "stávající slepecká dlažba - odečteno z CAD</t>
  </si>
  <si>
    <t>115 "stávajcí dlažba před obchodem - odečteno z CAD</t>
  </si>
  <si>
    <t>30 "oprava chodníku po výkopu kabelu Ankarská odečteno z CAD</t>
  </si>
  <si>
    <t>9</t>
  </si>
  <si>
    <t>113106061</t>
  </si>
  <si>
    <t>Rozebrání dlažeb při překopech vozovek z drobných kostek s ložem z kameniva ručně (chodník) (do skladu TSK hl. m. Prahy)</t>
  </si>
  <si>
    <t>933765048</t>
  </si>
  <si>
    <t>4 "odečteno z CAD</t>
  </si>
  <si>
    <t>10</t>
  </si>
  <si>
    <t>113107161</t>
  </si>
  <si>
    <t>Odstranění podkladu z kameniva drceného tl 100 mm strojně pl přes 50 do 200 m2 (chodník) (po částech)</t>
  </si>
  <si>
    <t>-469184679</t>
  </si>
  <si>
    <t>1180+37+148+4+30</t>
  </si>
  <si>
    <t>11</t>
  </si>
  <si>
    <t>113107161-1</t>
  </si>
  <si>
    <t>652301974</t>
  </si>
  <si>
    <t>12</t>
  </si>
  <si>
    <t>113201112</t>
  </si>
  <si>
    <t>Vytrhání obrub silničních ležatých</t>
  </si>
  <si>
    <t>m</t>
  </si>
  <si>
    <t>-778266341</t>
  </si>
  <si>
    <t>270- 100"OP3, zůstává na stavbě - odečteno z CAD</t>
  </si>
  <si>
    <t>100 "OP3, odvoz na skládku - odečteno z CAD</t>
  </si>
  <si>
    <t>68 "oprava chodníku po výkopu kabelu Ankarská odečteno z CAD</t>
  </si>
  <si>
    <t>13</t>
  </si>
  <si>
    <t>113202111</t>
  </si>
  <si>
    <t>Vytrhání obrub krajníků obrubníků stojatých</t>
  </si>
  <si>
    <t>-331780215</t>
  </si>
  <si>
    <t>320 "odečteno z CAD</t>
  </si>
  <si>
    <t>135 "oprava chodníku po výkopu kabelu Ankarská odečteno z CAD</t>
  </si>
  <si>
    <t>14</t>
  </si>
  <si>
    <t>113203111</t>
  </si>
  <si>
    <t>Vytrhání obrub z dlažebních kostek (do skladu TSK hl. m. Prahy)</t>
  </si>
  <si>
    <t>1351770928</t>
  </si>
  <si>
    <t>12 "linka z DD - odečteno z CAD</t>
  </si>
  <si>
    <t>17 "linka z VD - odečteno z CAD</t>
  </si>
  <si>
    <t>132151102</t>
  </si>
  <si>
    <t xml:space="preserve">Hloubení rýh nezapažených  š do 800 mm v hornině třídy těžitelnosti I, skupiny 1 a 2 objem do 50 m3 strojně (obruba)</t>
  </si>
  <si>
    <t>m3</t>
  </si>
  <si>
    <t>-1060586761</t>
  </si>
  <si>
    <t>290*0,3*0,2 "chodníková obruba odečteno z CAD</t>
  </si>
  <si>
    <t>135*0,3*0,2 "chodníková obruba oprava chodníku po výkopu kabelu Ankarská odečteno z CAD</t>
  </si>
  <si>
    <t>16</t>
  </si>
  <si>
    <t>122151101</t>
  </si>
  <si>
    <t>Odkopávky a prokopávky nezapažené v hornině třídy těžitelnosti I, skupiny 1 a 2 objem do 20 m3 strojně (vsakovací trativod)</t>
  </si>
  <si>
    <t>29919538</t>
  </si>
  <si>
    <t>40*0,4*0,5 "trativod odečteno z CAD</t>
  </si>
  <si>
    <t>17</t>
  </si>
  <si>
    <t>162751117</t>
  </si>
  <si>
    <t>Vodorovné přemístění do 10000 m výkopku/sypaniny z horniny třídy těžitelnosti I, skupiny 1 až 3</t>
  </si>
  <si>
    <t>1868196476</t>
  </si>
  <si>
    <t>25,5+8</t>
  </si>
  <si>
    <t>18</t>
  </si>
  <si>
    <t>997211519-2</t>
  </si>
  <si>
    <t>Příplatek ZKD 1 km u vodorovné dopravy suti (20x)</t>
  </si>
  <si>
    <t>t</t>
  </si>
  <si>
    <t>1385926676</t>
  </si>
  <si>
    <t>33,5*1,8*10</t>
  </si>
  <si>
    <t>19</t>
  </si>
  <si>
    <t>997221655</t>
  </si>
  <si>
    <t>Poplatek za uložení na skládce (skládkovné) zeminy a kamení kód odpadu 17 05 04</t>
  </si>
  <si>
    <t>-539912085</t>
  </si>
  <si>
    <t>33,5*1,8</t>
  </si>
  <si>
    <t>20</t>
  </si>
  <si>
    <t>121151104</t>
  </si>
  <si>
    <t>Sejmutí ornice plochy do 100 m2 tl vrstvy do 250 mm strojně (1/3 zůstává na stavbě)</t>
  </si>
  <si>
    <t>-44488062</t>
  </si>
  <si>
    <t>884 "odečteno z CAD</t>
  </si>
  <si>
    <t>122151404</t>
  </si>
  <si>
    <t>Vykopávky v zemníku na suchu v hornině třídy těžitelnosti I, skupiny 1 a 2 objem do 500 m3 strojně</t>
  </si>
  <si>
    <t>1833578704</t>
  </si>
  <si>
    <t>884*0,15</t>
  </si>
  <si>
    <t>22</t>
  </si>
  <si>
    <t>162606112</t>
  </si>
  <si>
    <t>Vodorovné přemístění do 5000 m bez naložení výkopku ze zemin schopných zúrodnění</t>
  </si>
  <si>
    <t>22216</t>
  </si>
  <si>
    <t>884*0,15*2/3</t>
  </si>
  <si>
    <t>23</t>
  </si>
  <si>
    <t>162706119</t>
  </si>
  <si>
    <t>Příplatek pro vodorovné přemístění bez naložení výkopku ze zemin schopných zúrodnění ZKD 1000 m (do 20 km)</t>
  </si>
  <si>
    <t>-24768806</t>
  </si>
  <si>
    <t>589,33*0,15*1,8*15</t>
  </si>
  <si>
    <t>24</t>
  </si>
  <si>
    <t>181311104</t>
  </si>
  <si>
    <t>Rozprostření ornice tl vrstvy do 250 mm v rovině nebo ve svahu do 1:5 ručně</t>
  </si>
  <si>
    <t>1698185744</t>
  </si>
  <si>
    <t>773 "odečteno z CAD</t>
  </si>
  <si>
    <t>25</t>
  </si>
  <si>
    <t>M</t>
  </si>
  <si>
    <t>10364101</t>
  </si>
  <si>
    <t xml:space="preserve">zemina pro terénní úpravy -  ornice</t>
  </si>
  <si>
    <t>770083180</t>
  </si>
  <si>
    <t>478,33*0,15*1,8</t>
  </si>
  <si>
    <t>26</t>
  </si>
  <si>
    <t>181411131</t>
  </si>
  <si>
    <t>Založení parkového trávníku výsevem plochy do 1000 m2 v rovině a ve svahu do 1:5</t>
  </si>
  <si>
    <t>-1357170052</t>
  </si>
  <si>
    <t>27</t>
  </si>
  <si>
    <t>00572410</t>
  </si>
  <si>
    <t>osivo směs travní parková</t>
  </si>
  <si>
    <t>kg</t>
  </si>
  <si>
    <t>-577900848</t>
  </si>
  <si>
    <t>773*0,02 'Přepočtené koeficientem množství</t>
  </si>
  <si>
    <t>28</t>
  </si>
  <si>
    <t>112101102</t>
  </si>
  <si>
    <t>Odstranění stromů listnatých průměru kmene do 500 mm</t>
  </si>
  <si>
    <t>kus</t>
  </si>
  <si>
    <t>-1549555157</t>
  </si>
  <si>
    <t>29</t>
  </si>
  <si>
    <t>112251102</t>
  </si>
  <si>
    <t>Odstranění pařezů D do 500 mm</t>
  </si>
  <si>
    <t>-1881024774</t>
  </si>
  <si>
    <t>30</t>
  </si>
  <si>
    <t>181951112</t>
  </si>
  <si>
    <t>Úprava pláně v hornině třídy těžitelnosti I, skupiny 1 až 3 se zhutněním strojně</t>
  </si>
  <si>
    <t>-149432079</t>
  </si>
  <si>
    <t>1885+400 "odečteno z CAD</t>
  </si>
  <si>
    <t>Komunikace pozemní</t>
  </si>
  <si>
    <t>31</t>
  </si>
  <si>
    <t>174253301</t>
  </si>
  <si>
    <t>Zásyp rýh pro drény hl do 1,0 m (vsakovací trativod)</t>
  </si>
  <si>
    <t>1873574674</t>
  </si>
  <si>
    <t>40 "odečteno z CAD</t>
  </si>
  <si>
    <t>32</t>
  </si>
  <si>
    <t>58343920</t>
  </si>
  <si>
    <t>kamenivo drcené hrubé frakce 16/22</t>
  </si>
  <si>
    <t>1802981415</t>
  </si>
  <si>
    <t>40*0,5*0,4*1,9</t>
  </si>
  <si>
    <t>33</t>
  </si>
  <si>
    <t>69311270</t>
  </si>
  <si>
    <t>geotextilie netkaná separační, ochranná, filtrační, drenážní PES 400g/m2</t>
  </si>
  <si>
    <t>-2115865144</t>
  </si>
  <si>
    <t>40*2,2</t>
  </si>
  <si>
    <t>34</t>
  </si>
  <si>
    <t>564871111</t>
  </si>
  <si>
    <t>Podklad ze štěrkodrtě ŠD tl 250 mm (komunikace)</t>
  </si>
  <si>
    <t>649932013</t>
  </si>
  <si>
    <t>400 "odečteno z CAD</t>
  </si>
  <si>
    <t>35</t>
  </si>
  <si>
    <t>567121114</t>
  </si>
  <si>
    <t>Podklad ze směsi stmelené cementem SC C 3/4 (SC I) tl 150 mm (komunikace)</t>
  </si>
  <si>
    <t>1391102937</t>
  </si>
  <si>
    <t>36</t>
  </si>
  <si>
    <t>573111112-1</t>
  </si>
  <si>
    <t>Postřik živičný infiltrační s posypem z asfaltu množství 1 kg/m2 (komunikace)</t>
  </si>
  <si>
    <t>1776648193</t>
  </si>
  <si>
    <t>37</t>
  </si>
  <si>
    <t>565136111</t>
  </si>
  <si>
    <t>Asfaltový beton vrstva podkladní ACP 22+ PmB 10/40-65 (obalované kamenivo OKH) tl 50 mm š do 3 m (komunikace)</t>
  </si>
  <si>
    <t>-1188930098</t>
  </si>
  <si>
    <t>38</t>
  </si>
  <si>
    <t>573231106</t>
  </si>
  <si>
    <t>Postřik živičný spojovací ze silniční emulze v množství 0,30 kg/m2 (komunikace)</t>
  </si>
  <si>
    <t>-1410263909</t>
  </si>
  <si>
    <t>3150 "odečteno z CAD</t>
  </si>
  <si>
    <t>39</t>
  </si>
  <si>
    <t>577155132</t>
  </si>
  <si>
    <t>Asfaltový beton vrstva ložní ACL 16+ PmB 25/55-55 (ABH) tl 60 mm š do 3 m z modifikovaného asfaltu (komunikace)</t>
  </si>
  <si>
    <t>-1465035474</t>
  </si>
  <si>
    <t>40</t>
  </si>
  <si>
    <t>573231108</t>
  </si>
  <si>
    <t>Postřik živičný spojovací ze silniční emulze v množství 0,50 kg/m2 (komunikace)</t>
  </si>
  <si>
    <t>1920534040</t>
  </si>
  <si>
    <t>41</t>
  </si>
  <si>
    <t>577134131</t>
  </si>
  <si>
    <t>Asfaltový beton vrstva obrusná ACO 11+ PmB 45/80-55 (ABS) tř. I tl 40 mm š do 3 m z modifikovaného asfaltu</t>
  </si>
  <si>
    <t>1595223323</t>
  </si>
  <si>
    <t>42</t>
  </si>
  <si>
    <t>564851111</t>
  </si>
  <si>
    <t>Podklad ze štěrkodrtě ŠD tl 150 mm (chodník, ostrůvek)</t>
  </si>
  <si>
    <t>1620389844</t>
  </si>
  <si>
    <t>35 "ostrůvek - odečteno z CAD</t>
  </si>
  <si>
    <t>1500 "odečteno z CAD</t>
  </si>
  <si>
    <t>(320+30)"oprava chodníku po výkopu kabelu Ankarská odečteno z CAD</t>
  </si>
  <si>
    <t>43</t>
  </si>
  <si>
    <t>565135111</t>
  </si>
  <si>
    <t>Asfaltový beton vrstva podkladní ACP 16+ 50/70 (obalované kamenivo OKS) tl 50 mm š do 3 m (chodník,ostrůvek)</t>
  </si>
  <si>
    <t>-888289112</t>
  </si>
  <si>
    <t>1500-100 "odečteno z CAD</t>
  </si>
  <si>
    <t>320"oprava chodníku po výkopu kabelu Ankarská odečteno z CAD</t>
  </si>
  <si>
    <t>44</t>
  </si>
  <si>
    <t>573231106-1</t>
  </si>
  <si>
    <t>Postřik živičný spojovací ze silniční emulze v množství 0,30 kg/m2 (chodník)</t>
  </si>
  <si>
    <t>-60877664</t>
  </si>
  <si>
    <t>45</t>
  </si>
  <si>
    <t>577133111</t>
  </si>
  <si>
    <t>Asfaltový beton vrstva obrusná ACO 8CH+ 50/70 (ABJ) tl 40 mm š do 3 m z nemodifikovaného asfaltu (chodník)</t>
  </si>
  <si>
    <t>291664385</t>
  </si>
  <si>
    <t>46</t>
  </si>
  <si>
    <t>596211110</t>
  </si>
  <si>
    <t>Kladení zámkové dlažby komunikací pro pěší tl 60 mm skupiny A pl do 50 m2 (chodník) (po částech)</t>
  </si>
  <si>
    <t>16134259</t>
  </si>
  <si>
    <t>100 "odečteno z CAD</t>
  </si>
  <si>
    <t>30"oprava chodníku po výkopu kabelu Ankarská odečteno z CAD</t>
  </si>
  <si>
    <t>47</t>
  </si>
  <si>
    <t>59245006</t>
  </si>
  <si>
    <t>dlažba tvar obdélník betonová pro nevidomé 200x100x60mm barevná</t>
  </si>
  <si>
    <t>940921329</t>
  </si>
  <si>
    <t>97,0873786407767*1,03 'Přepočtené koeficientem množství</t>
  </si>
  <si>
    <t>48</t>
  </si>
  <si>
    <t>59245016</t>
  </si>
  <si>
    <t>dlažba tvar čtverec betonová 100x100x60mm přírodní</t>
  </si>
  <si>
    <t>-854920718</t>
  </si>
  <si>
    <t>49</t>
  </si>
  <si>
    <t>578132113</t>
  </si>
  <si>
    <t>Litý asfalt MA 8 (LAJ) tl 30 mm š do 3 m z nemodifikovaného asfaltu (ostůvek)</t>
  </si>
  <si>
    <t>1161745196</t>
  </si>
  <si>
    <t>35 "odečteno z CAD</t>
  </si>
  <si>
    <t>50</t>
  </si>
  <si>
    <t>578901114</t>
  </si>
  <si>
    <t>Zdrsňovací posyp litého asfaltu v množství 10 kg/m2 (ostrůvek)</t>
  </si>
  <si>
    <t>762226722</t>
  </si>
  <si>
    <t>OT2</t>
  </si>
  <si>
    <t>Sanace podloží v AZ v tl. 500 mm (PŘEDPOKLAD 50% PLOCHY)</t>
  </si>
  <si>
    <t>51</t>
  </si>
  <si>
    <t>122251102</t>
  </si>
  <si>
    <t>Odkopávky a prokopávky nezapažené v hornině třídy těžitelnosti I, skupiny 3 objem do 50 m3 strojně</t>
  </si>
  <si>
    <t>697509197</t>
  </si>
  <si>
    <t>260*0,5*0,5</t>
  </si>
  <si>
    <t>52</t>
  </si>
  <si>
    <t>-1201657255</t>
  </si>
  <si>
    <t>53</t>
  </si>
  <si>
    <t>162751119</t>
  </si>
  <si>
    <t>Příplatek k vodorovnému přemístění výkopku/sypaniny z horniny třídy těžitelnosti I, skupiny 1 až 3 ZKD 1000 m přes 10000 m (10x) (do 20 km)</t>
  </si>
  <si>
    <t>-1746635413</t>
  </si>
  <si>
    <t>65*10</t>
  </si>
  <si>
    <t>54</t>
  </si>
  <si>
    <t>997013655</t>
  </si>
  <si>
    <t>343089834</t>
  </si>
  <si>
    <t>65*1,8</t>
  </si>
  <si>
    <t>55</t>
  </si>
  <si>
    <t>181951112-1</t>
  </si>
  <si>
    <t>Úprava pláně v hornině třídy těžitelnosti I, skupiny 1 až 3 se zhutněním</t>
  </si>
  <si>
    <t>-1930054185</t>
  </si>
  <si>
    <t>260*0,5</t>
  </si>
  <si>
    <t>56</t>
  </si>
  <si>
    <t>564871116</t>
  </si>
  <si>
    <t>Podklad ze štěrkodrtě ŠDb fr.0/63 tl. 300 mm</t>
  </si>
  <si>
    <t>455620205</t>
  </si>
  <si>
    <t>57</t>
  </si>
  <si>
    <t>564861111</t>
  </si>
  <si>
    <t xml:space="preserve">Podklad ze štěrkodrtě ŠDb fr.0/63  tl 200 mm</t>
  </si>
  <si>
    <t>-1388282946</t>
  </si>
  <si>
    <t>58</t>
  </si>
  <si>
    <t>919726202</t>
  </si>
  <si>
    <t>Geotextilie pro vyztužení, separaci a filtraci tkaná z PP podélná pevnost v tahu do 50 kN/m</t>
  </si>
  <si>
    <t>1148896510</t>
  </si>
  <si>
    <t>260*0,5*2,5</t>
  </si>
  <si>
    <t>O2</t>
  </si>
  <si>
    <t>Oprava trhlin dle TP115</t>
  </si>
  <si>
    <t>59</t>
  </si>
  <si>
    <t>113154253-1</t>
  </si>
  <si>
    <t>Frézování živičného krytu tl 60 mm pruh š 1 m pl do 1000 m2 s překážkami v trase (oprava trhlin) - ODHAD</t>
  </si>
  <si>
    <t>228609777</t>
  </si>
  <si>
    <t>2970*0,25</t>
  </si>
  <si>
    <t>60</t>
  </si>
  <si>
    <t>919721202</t>
  </si>
  <si>
    <t>Geomříž pro vyztužení asfaltového povrchu z PP s geotextilií (přitlačit válečkem; oprava trhlin) - ODHAD</t>
  </si>
  <si>
    <t>-2133858510</t>
  </si>
  <si>
    <t>61</t>
  </si>
  <si>
    <t>919112213</t>
  </si>
  <si>
    <t>Řezání spár pro vytvoření komůrky š 10 mm hl 25 mm pro těsnící zálivku v živičném krytu (oprava trhlin) - ODHAD</t>
  </si>
  <si>
    <t>-658591105</t>
  </si>
  <si>
    <t>100 "odečteno ručně ze situace stavby"</t>
  </si>
  <si>
    <t>62</t>
  </si>
  <si>
    <t>599141111</t>
  </si>
  <si>
    <t>Vyplnění spár mezi silničními dílci živičnou zálivkou (oprava trhlin) - ODHAD</t>
  </si>
  <si>
    <t>-1182538133</t>
  </si>
  <si>
    <t>63</t>
  </si>
  <si>
    <t>573111113</t>
  </si>
  <si>
    <t>Postřik živičný infiltrační s posypem z asfaltu množství 1,5 kg/m2 (oprava trhlin) - ODHAD</t>
  </si>
  <si>
    <t>-195462757</t>
  </si>
  <si>
    <t>64</t>
  </si>
  <si>
    <t>573231108-1</t>
  </si>
  <si>
    <t>Postřik živičný spojovací ze silniční emulze v množství 0,50 kg/m2 (oprava trhlin) - ODHAD</t>
  </si>
  <si>
    <t>520713549</t>
  </si>
  <si>
    <t>65</t>
  </si>
  <si>
    <t>565146101</t>
  </si>
  <si>
    <t xml:space="preserve">Asfaltový beton vrstva podkladní ACP 22+ PmB 10/40-65  (obalované kamenivo OKH) tl 60 mm š do 1,5 m</t>
  </si>
  <si>
    <t>610907693</t>
  </si>
  <si>
    <t>66</t>
  </si>
  <si>
    <t>997013875-1</t>
  </si>
  <si>
    <t>Poplatek za uložení stavebního odpadu na recyklační skládce (skládkovné) asfaltového bez obsahu dehtu zatříděného do Katalogu odpadů pod kódem 17 03 02</t>
  </si>
  <si>
    <t>1446097220</t>
  </si>
  <si>
    <t>67</t>
  </si>
  <si>
    <t>997211511</t>
  </si>
  <si>
    <t>Vodorovná doprava suti po suchu na vzdálenost do 1 km</t>
  </si>
  <si>
    <t>1344582201</t>
  </si>
  <si>
    <t>68</t>
  </si>
  <si>
    <t>997211519</t>
  </si>
  <si>
    <t>Příplatek ZKD 1 km u vodorovné dopravy suti (24x)</t>
  </si>
  <si>
    <t>1694393561</t>
  </si>
  <si>
    <t>85,388*24</t>
  </si>
  <si>
    <t>Ostatní konstrukce a práce, bourání</t>
  </si>
  <si>
    <t>69</t>
  </si>
  <si>
    <t>911381835</t>
  </si>
  <si>
    <t>Odstranění městské ochranné betonové zábrany délky 2 m výšky 0,5 m (cityblok)</t>
  </si>
  <si>
    <t>1972851730</t>
  </si>
  <si>
    <t>70</t>
  </si>
  <si>
    <t>911381842</t>
  </si>
  <si>
    <t>Odstranění městské ochranné betonové zábrany pravoúhlého oblouku o poloměru 1 m výšky 0,5 m (cityblok)</t>
  </si>
  <si>
    <t>-823950389</t>
  </si>
  <si>
    <t>71</t>
  </si>
  <si>
    <t>966052121</t>
  </si>
  <si>
    <t>Bourání sloupků a vzpěr ŽB plotových s betonovou patkou</t>
  </si>
  <si>
    <t>2012159789</t>
  </si>
  <si>
    <t>72</t>
  </si>
  <si>
    <t>966005111</t>
  </si>
  <si>
    <t>Rozebrání a odstranění silničního zábradlí se sloupky osazenými s betonovými patkami</t>
  </si>
  <si>
    <t>247804563</t>
  </si>
  <si>
    <t>122 "odečteno z CAD</t>
  </si>
  <si>
    <t>73</t>
  </si>
  <si>
    <t>911111111</t>
  </si>
  <si>
    <t>Montáž zábradlí ocelového zabetonovaného</t>
  </si>
  <si>
    <t>1094296054</t>
  </si>
  <si>
    <t>46 "odečteno z CAD</t>
  </si>
  <si>
    <t>74</t>
  </si>
  <si>
    <t>63126080-R</t>
  </si>
  <si>
    <t>zábradlí ocelové trubkové dvou madlové + dvouvrstvý nátěr červená-bílá</t>
  </si>
  <si>
    <t>-224926101</t>
  </si>
  <si>
    <t>75</t>
  </si>
  <si>
    <t>916111123</t>
  </si>
  <si>
    <t>Osazení obruby z drobných kostek s boční opěrou do lože z betonu prostého (doplnění linka tram těleso)</t>
  </si>
  <si>
    <t>-1801290292</t>
  </si>
  <si>
    <t>16 "odečteno CAD</t>
  </si>
  <si>
    <t>76</t>
  </si>
  <si>
    <t>58381007</t>
  </si>
  <si>
    <t>kostka dlažební žula drobná 8/10</t>
  </si>
  <si>
    <t>-1488123698</t>
  </si>
  <si>
    <t>16/6,25</t>
  </si>
  <si>
    <t>2,56*0,1 'Přepočtené koeficientem množství</t>
  </si>
  <si>
    <t>77</t>
  </si>
  <si>
    <t>916231213</t>
  </si>
  <si>
    <t>Osazení chodníkového obrubníku betonového stojatého s boční opěrou do lože z betonu prostého</t>
  </si>
  <si>
    <t>1009359955</t>
  </si>
  <si>
    <t>290 "odečteno z CAD</t>
  </si>
  <si>
    <t>135"oprava chodníku po výkopu kabelu Ankarská odečteno z CAD</t>
  </si>
  <si>
    <t>78</t>
  </si>
  <si>
    <t>59217016</t>
  </si>
  <si>
    <t>obrubník betonový chodníkový 1000x80x250mm</t>
  </si>
  <si>
    <t>86374194</t>
  </si>
  <si>
    <t>416,666666666667*1,02 'Přepočtené koeficientem množství</t>
  </si>
  <si>
    <t>79</t>
  </si>
  <si>
    <t>916241113</t>
  </si>
  <si>
    <t>Osazení obrubníku kamenného ležatého s boční opěrou do lože z betonu prostého (OP3,OP6)</t>
  </si>
  <si>
    <t>-1605757476</t>
  </si>
  <si>
    <t>285 "odečteno z CAD</t>
  </si>
  <si>
    <t>80</t>
  </si>
  <si>
    <t>58380414-1</t>
  </si>
  <si>
    <t>obrubník kamenný žulový obloukový R 0,5-1m 250x200mm</t>
  </si>
  <si>
    <t>-1711315714</t>
  </si>
  <si>
    <t>0,8*4 "R0,5</t>
  </si>
  <si>
    <t>2,8*2 "R1</t>
  </si>
  <si>
    <t>8,8*1,02 'Přepočtené koeficientem množství</t>
  </si>
  <si>
    <t>81</t>
  </si>
  <si>
    <t>58380374-1</t>
  </si>
  <si>
    <t>obrubník kamenný žulový přímý 1000x120x250mm</t>
  </si>
  <si>
    <t>-1884977889</t>
  </si>
  <si>
    <t>82</t>
  </si>
  <si>
    <t>58380004-1</t>
  </si>
  <si>
    <t>obrubník kamenný žulový přímý 1000x250x200mm</t>
  </si>
  <si>
    <t>1703137900</t>
  </si>
  <si>
    <t>18,5 "odečteno z CAD</t>
  </si>
  <si>
    <t>18,5*1,02 'Přepočtené koeficientem množství</t>
  </si>
  <si>
    <t>83</t>
  </si>
  <si>
    <t>58380444-1</t>
  </si>
  <si>
    <t>obrubník kamenný žulový obloukový R 5-10m 250x200mm</t>
  </si>
  <si>
    <t>-312310629</t>
  </si>
  <si>
    <t>13,5 "R8</t>
  </si>
  <si>
    <t>12,6 "R8</t>
  </si>
  <si>
    <t>26,1*1,02 'Přepočtené koeficientem množství</t>
  </si>
  <si>
    <t>84</t>
  </si>
  <si>
    <t>58380454-1</t>
  </si>
  <si>
    <t>obrubník kamenný žulový obloukový R 10-25m 250x200mm</t>
  </si>
  <si>
    <t>-349805824</t>
  </si>
  <si>
    <t>23 "R15</t>
  </si>
  <si>
    <t>22 "R14</t>
  </si>
  <si>
    <t>45*1,02 'Přepočtené koeficientem množství</t>
  </si>
  <si>
    <t>85</t>
  </si>
  <si>
    <t>916991121</t>
  </si>
  <si>
    <t>Lože pod obrubníky, krajníky nebo obruby z dlažebních kostek z betonu prostého</t>
  </si>
  <si>
    <t>543941428</t>
  </si>
  <si>
    <t>16*0,02+425*0,05+285*0,1</t>
  </si>
  <si>
    <t>86</t>
  </si>
  <si>
    <t>979024443</t>
  </si>
  <si>
    <t>Očištění vybouraných obrubníků a krajníků silničních</t>
  </si>
  <si>
    <t>-1514433044</t>
  </si>
  <si>
    <t>270 "odečteno z CAD</t>
  </si>
  <si>
    <t>87</t>
  </si>
  <si>
    <t>979071112</t>
  </si>
  <si>
    <t>Očištění dlažebních kostek velkých s původním spárováním živičnou směsí nebo MC</t>
  </si>
  <si>
    <t>-961579134</t>
  </si>
  <si>
    <t>17/6,3 "odečteno z CAD</t>
  </si>
  <si>
    <t>88</t>
  </si>
  <si>
    <t>979071122</t>
  </si>
  <si>
    <t>Očištění dlažebních kostek drobných s původním spárováním živičnou směsí nebo MC</t>
  </si>
  <si>
    <t>-49123295</t>
  </si>
  <si>
    <t>12/8,3 "odečteno z CAD</t>
  </si>
  <si>
    <t>89</t>
  </si>
  <si>
    <t>919112213.1</t>
  </si>
  <si>
    <t>Řezání spár pro vytvoření komůrky š 10 mm hl 25 mm pro těsnící zálivku v živičném krytu</t>
  </si>
  <si>
    <t>-841797597</t>
  </si>
  <si>
    <t>300</t>
  </si>
  <si>
    <t>90</t>
  </si>
  <si>
    <t>919732211</t>
  </si>
  <si>
    <t>Styčná spára napojení nového živičného povrchu na stávající za tepla š 15 mm hl 25 mm s prořezáním</t>
  </si>
  <si>
    <t>1481582974</t>
  </si>
  <si>
    <t>91</t>
  </si>
  <si>
    <t>919735112</t>
  </si>
  <si>
    <t>Řezání stávajícího živičného krytu hl do 100 mm</t>
  </si>
  <si>
    <t>-1015430619</t>
  </si>
  <si>
    <t>100</t>
  </si>
  <si>
    <t>92</t>
  </si>
  <si>
    <t>919735123</t>
  </si>
  <si>
    <t>Řezání stávajícího betonového krytu hl do 150 mm</t>
  </si>
  <si>
    <t>1468772095</t>
  </si>
  <si>
    <t>200</t>
  </si>
  <si>
    <t>93</t>
  </si>
  <si>
    <t>938909311</t>
  </si>
  <si>
    <t>Čištění vozovek metením strojně podkladu nebo krytu betonového nebo živičného</t>
  </si>
  <si>
    <t>-2114522864</t>
  </si>
  <si>
    <t>2970*3</t>
  </si>
  <si>
    <t>Trubní vedení</t>
  </si>
  <si>
    <t>94</t>
  </si>
  <si>
    <t>899231111</t>
  </si>
  <si>
    <t>Výšková úprava uličního vstupu nebo vpusti do 200 mm zvýšením mříže</t>
  </si>
  <si>
    <t>-1686890261</t>
  </si>
  <si>
    <t>95</t>
  </si>
  <si>
    <t>28661787</t>
  </si>
  <si>
    <t>mříž šachtová dešťová litinová dešťová dno DN 425 pro třídu zatížení D400 čtverec - ODHAD</t>
  </si>
  <si>
    <t>338948636</t>
  </si>
  <si>
    <t>5*1,2 'Přepočtené koeficientem množství</t>
  </si>
  <si>
    <t>96</t>
  </si>
  <si>
    <t>899331111</t>
  </si>
  <si>
    <t>Výšková úprava uličního vstupu nebo vpusti do 200 mm zvýšením poklopu</t>
  </si>
  <si>
    <t>-13697208</t>
  </si>
  <si>
    <t>3 "poklop čtverec</t>
  </si>
  <si>
    <t>4 "poklop kanál</t>
  </si>
  <si>
    <t>97</t>
  </si>
  <si>
    <t>28661935</t>
  </si>
  <si>
    <t xml:space="preserve">poklop šachtový litinový  DN 600 pro třídu zatížení D400</t>
  </si>
  <si>
    <t>-463028535</t>
  </si>
  <si>
    <t>98</t>
  </si>
  <si>
    <t>899431111</t>
  </si>
  <si>
    <t>Výšková úprava uličního vstupu nebo vpusti do 200 mm zvýšením krycího hrnce, šoupěte nebo hydrantu</t>
  </si>
  <si>
    <t>1487825772</t>
  </si>
  <si>
    <t>20 "šoupě</t>
  </si>
  <si>
    <t>2 "hydrant</t>
  </si>
  <si>
    <t>99</t>
  </si>
  <si>
    <t>42291352</t>
  </si>
  <si>
    <t>poklop litinový šoupátkový pro zemní soupravy osazení do terénu a do vozovky</t>
  </si>
  <si>
    <t>-1039918477</t>
  </si>
  <si>
    <t>42291080</t>
  </si>
  <si>
    <t>souprava zemní pro šoupátka DN 100-150m Rd 2,0m</t>
  </si>
  <si>
    <t>867702062</t>
  </si>
  <si>
    <t>R1-UV</t>
  </si>
  <si>
    <t>Demontáž uliční vpusti - rozebrání mříže a rámu, odvozu a likvidace na skládce (přesun UV do nové pozice) (UV1, UV2)</t>
  </si>
  <si>
    <t>512</t>
  </si>
  <si>
    <t>256685952</t>
  </si>
  <si>
    <t>102</t>
  </si>
  <si>
    <t>R2-UV</t>
  </si>
  <si>
    <t xml:space="preserve">Montáž tělesa nové uliční - napojení na stávající opravenou přípojku a dodání kompletu - těleso, rám s mříží, bahenní koš v 600mm, obsypu, hutnění, zemních prací, odvozu a skládkovného (NOVÉ UV BEZ PŘÍPOJKY) </t>
  </si>
  <si>
    <t>1141984543</t>
  </si>
  <si>
    <t>5"odhad - UV1, UV2</t>
  </si>
  <si>
    <t>DLE VÝSLEDKŮ Z KAMEROVÉHO PRŮZKUMU, BUDE ROZSAH OPRAV UV NA STAVBĚ UPŘESNĚN!</t>
  </si>
  <si>
    <t>103</t>
  </si>
  <si>
    <t>R3-UV</t>
  </si>
  <si>
    <t>Vyčištění tělesa, proplach přípojky stávající UV/HV tlakovou vodou a výměna koše na splaveniny</t>
  </si>
  <si>
    <t>-640843684</t>
  </si>
  <si>
    <t>104</t>
  </si>
  <si>
    <t>R4-UV</t>
  </si>
  <si>
    <t>Vyčištění tělesa, proplach přípojky stávající UV/HV tlakovou vodou</t>
  </si>
  <si>
    <t>-1122353074</t>
  </si>
  <si>
    <t>105</t>
  </si>
  <si>
    <t>898161201-1</t>
  </si>
  <si>
    <t>Sanace kanalizačního potrubí vložkování rukávcem DN 200 včetně ostatních souvisejících prací (případná oprava stávající přípojky UV; bude upřesněno kamerovým průzkumem před realizací stavby - bude aktualizováno) (UV3,UV6, UV7, UV8)</t>
  </si>
  <si>
    <t>850383873</t>
  </si>
  <si>
    <t>70 "odhad"</t>
  </si>
  <si>
    <t>106</t>
  </si>
  <si>
    <t>898161201-2</t>
  </si>
  <si>
    <t>Sanace kanalizačního potrubí vložkování krátkým rukávcem 200 včetně ostatních souvisejících prací (případná oprava stávající přípojky UV; bude upřesněno kamerovým průzkumem před realizací stavby - bude aktualizováno) (UV1,UV2,UV9 2x)</t>
  </si>
  <si>
    <t>627009993</t>
  </si>
  <si>
    <t>4 "m, KRV</t>
  </si>
  <si>
    <t>Dopravní značení</t>
  </si>
  <si>
    <t>107</t>
  </si>
  <si>
    <t>966006211</t>
  </si>
  <si>
    <t>Odstranění svislých dopravních značek ze sloupů, sloupků nebo konzol</t>
  </si>
  <si>
    <t>-2031751480</t>
  </si>
  <si>
    <t>108</t>
  </si>
  <si>
    <t>966006132</t>
  </si>
  <si>
    <t>Odstranění značek dopravních nebo orientačních se sloupky s betonovými patkami</t>
  </si>
  <si>
    <t>1442086199</t>
  </si>
  <si>
    <t>109</t>
  </si>
  <si>
    <t>914511111</t>
  </si>
  <si>
    <t>Montáž sloupku dopravních značek délky do 3,5 m s betonovým základem</t>
  </si>
  <si>
    <t>169085494</t>
  </si>
  <si>
    <t>110</t>
  </si>
  <si>
    <t>40445225</t>
  </si>
  <si>
    <t>sloupek pro dopravní značku Zn D 60mm v 3,5m</t>
  </si>
  <si>
    <t>-124919151</t>
  </si>
  <si>
    <t>111</t>
  </si>
  <si>
    <t>914111111</t>
  </si>
  <si>
    <t>Montáž svislé dopravní značky do velikosti 1 m2 objímkami na sloupek nebo konzolu</t>
  </si>
  <si>
    <t>718956349</t>
  </si>
  <si>
    <t>112</t>
  </si>
  <si>
    <t>40445619</t>
  </si>
  <si>
    <t>zákazové, příkazové dopravní značky B1-B34, C1-15 500mm</t>
  </si>
  <si>
    <t>1401350594</t>
  </si>
  <si>
    <t>2 "C4a zmenšená</t>
  </si>
  <si>
    <t>113</t>
  </si>
  <si>
    <t>914111121</t>
  </si>
  <si>
    <t>Montáž svislé dopravní značky do velikosti 2 m2 objímkami na sloupek nebo konzolu</t>
  </si>
  <si>
    <t>2020542293</t>
  </si>
  <si>
    <t>114</t>
  </si>
  <si>
    <t>40445626</t>
  </si>
  <si>
    <t>informativní značky provozní IP14-IP29, IP31 750x1000mm</t>
  </si>
  <si>
    <t>1337784511</t>
  </si>
  <si>
    <t>4 "podoba jednotlivých značek dle dokumentace</t>
  </si>
  <si>
    <t>115</t>
  </si>
  <si>
    <t>966006258</t>
  </si>
  <si>
    <t>Odstranění směrového sloupku přišroubovaného k betonovému podkladu (balisety)</t>
  </si>
  <si>
    <t>1401104237</t>
  </si>
  <si>
    <t>116</t>
  </si>
  <si>
    <t>915611111</t>
  </si>
  <si>
    <t>Předznačení vodorovného liniového značení</t>
  </si>
  <si>
    <t>1617355215</t>
  </si>
  <si>
    <t>120+230+120+140+210</t>
  </si>
  <si>
    <t>117</t>
  </si>
  <si>
    <t>915621111</t>
  </si>
  <si>
    <t>Předznačení vodorovného plošného značení</t>
  </si>
  <si>
    <t>-89061378</t>
  </si>
  <si>
    <t>200+30</t>
  </si>
  <si>
    <t>118</t>
  </si>
  <si>
    <t>915111116</t>
  </si>
  <si>
    <t>Vodorovné dopravní značení dělící čáry souvislé š 125 mm retroreflexní modrá barva</t>
  </si>
  <si>
    <t>-12809942</t>
  </si>
  <si>
    <t>119</t>
  </si>
  <si>
    <t>915211116</t>
  </si>
  <si>
    <t>Vodorovné dopravní značení dělící čáry souvislé š 125 mm retroreflexní modrá plast</t>
  </si>
  <si>
    <t>522967376</t>
  </si>
  <si>
    <t>120</t>
  </si>
  <si>
    <t>915111112</t>
  </si>
  <si>
    <t>Vodorovné dopravní značení dělící čáry souvislé š 125 mm retroreflexní bílá barva</t>
  </si>
  <si>
    <t>-714298484</t>
  </si>
  <si>
    <t>121</t>
  </si>
  <si>
    <t>915211112</t>
  </si>
  <si>
    <t>Vodorovné dopravní značení dělící čáry souvislé š 125 mm retroreflexní bílý plast</t>
  </si>
  <si>
    <t>46057085</t>
  </si>
  <si>
    <t>122</t>
  </si>
  <si>
    <t>915111122</t>
  </si>
  <si>
    <t>Vodorovné dopravní značení dělící čáry přerušované š 125 mm retroreflexní bílá barva</t>
  </si>
  <si>
    <t>1482588249</t>
  </si>
  <si>
    <t>123</t>
  </si>
  <si>
    <t>915211122</t>
  </si>
  <si>
    <t>Vodorovné dopravní značení dělící čáry přerušované š 125 mm retroreflexní bílý plast</t>
  </si>
  <si>
    <t>-1132344916</t>
  </si>
  <si>
    <t>124</t>
  </si>
  <si>
    <t>915121112</t>
  </si>
  <si>
    <t>Vodorovné dopravní značení vodící čáry souvislé š 250 mm retroreflexní bílá barva</t>
  </si>
  <si>
    <t>-724648619</t>
  </si>
  <si>
    <t>125</t>
  </si>
  <si>
    <t>915221112</t>
  </si>
  <si>
    <t>Vodorovné dopravní značení vodící čáry souvislé š 250 mm retroreflexní bílý plast</t>
  </si>
  <si>
    <t>1520410397</t>
  </si>
  <si>
    <t>126</t>
  </si>
  <si>
    <t>915121122</t>
  </si>
  <si>
    <t>Vodorovné dopravní značení vodící čáry přerušované š 250 mm retroreflexní bílá barva</t>
  </si>
  <si>
    <t>-429786150</t>
  </si>
  <si>
    <t>127</t>
  </si>
  <si>
    <t>915221122</t>
  </si>
  <si>
    <t>Vodorovné dopravní značení vodící čáry přerušované š 250 mm retroreflexní bílý plast</t>
  </si>
  <si>
    <t>-2097955459</t>
  </si>
  <si>
    <t>128</t>
  </si>
  <si>
    <t>915131112</t>
  </si>
  <si>
    <t>Vodorovné dopravní značení přechody pro chodce, šipky, symboly retroreflexní bílá barva</t>
  </si>
  <si>
    <t>1664679481</t>
  </si>
  <si>
    <t>129</t>
  </si>
  <si>
    <t>915231112</t>
  </si>
  <si>
    <t>Vodorovné dopravní značení přechody pro chodce, šipky, symboly retroreflexní bílý plast</t>
  </si>
  <si>
    <t>1771772951</t>
  </si>
  <si>
    <t>130</t>
  </si>
  <si>
    <t>915131116</t>
  </si>
  <si>
    <t>Vodorovné dopravní značení přechody pro chodce, šipky, symboly retroreflexní červená barva</t>
  </si>
  <si>
    <t>1356102606</t>
  </si>
  <si>
    <t>131</t>
  </si>
  <si>
    <t>915231116</t>
  </si>
  <si>
    <t>Vodorovné dopravní značení přechody pro chodce, šipky, symboly retroreflexní červená plast</t>
  </si>
  <si>
    <t>-46027225</t>
  </si>
  <si>
    <t>998</t>
  </si>
  <si>
    <t>Přesun hmot</t>
  </si>
  <si>
    <t>132</t>
  </si>
  <si>
    <t>998225111</t>
  </si>
  <si>
    <t>Přesun hmot pro pozemní komunikace s krytem z kamene, monolitickým betonovým nebo živičným</t>
  </si>
  <si>
    <t>-1887435431</t>
  </si>
  <si>
    <t>133</t>
  </si>
  <si>
    <t>998225194</t>
  </si>
  <si>
    <t>Příplatek k přesunu hmot pro pozemní komunikace s krytem z kamene, živičným, betonovým do 5000 m</t>
  </si>
  <si>
    <t>1518928933</t>
  </si>
  <si>
    <t>134</t>
  </si>
  <si>
    <t>998225195</t>
  </si>
  <si>
    <t>Příplatek k přesunu hmot pro pozemní komunikace s krytem z kamene, živičným, betonovým ZKD 5000 m (5x)</t>
  </si>
  <si>
    <t>-1856062147</t>
  </si>
  <si>
    <t>668,005*5</t>
  </si>
  <si>
    <t>997</t>
  </si>
  <si>
    <t>Přesun sutě</t>
  </si>
  <si>
    <t>135</t>
  </si>
  <si>
    <t>997211529</t>
  </si>
  <si>
    <t>Příplatek ZKD 1 km u vodorovné dopravy vybouraných hmot (odvoz do skladu TSK hl.m.Prahy, a.s.)</t>
  </si>
  <si>
    <t>-1399980577</t>
  </si>
  <si>
    <t>136</t>
  </si>
  <si>
    <t>997211612</t>
  </si>
  <si>
    <t>Nakládání vybouraných hmot na dopravní prostředky pro vodorovnou dopravu (odvoz do skladu TSK hl.m.Prahy, a.s; 15x km)</t>
  </si>
  <si>
    <t>-679644232</t>
  </si>
  <si>
    <t>87,815*14</t>
  </si>
  <si>
    <t>137</t>
  </si>
  <si>
    <t>997013601</t>
  </si>
  <si>
    <t>Poplatek za uložení na skládce (skládkovné) stavebního odpadu betonového kód odpadu 17 01 01</t>
  </si>
  <si>
    <t>1570756460</t>
  </si>
  <si>
    <t>138</t>
  </si>
  <si>
    <t>305559696</t>
  </si>
  <si>
    <t>139</t>
  </si>
  <si>
    <t>997013875</t>
  </si>
  <si>
    <t>-761447296</t>
  </si>
  <si>
    <t>140</t>
  </si>
  <si>
    <t>-1634943201</t>
  </si>
  <si>
    <t>691,598+664,427+1275,288</t>
  </si>
  <si>
    <t>141</t>
  </si>
  <si>
    <t>997211519-1</t>
  </si>
  <si>
    <t>Příplatek ZKD 1 km u vodorovné dopravy suti (29x)</t>
  </si>
  <si>
    <t>1756688304</t>
  </si>
  <si>
    <t>2631,313*29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</si>
</sst>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="1" customFormat="1" ht="36.96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="1" customFormat="1" ht="36.96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="1" customFormat="1" ht="14.4" customHeight="1">
      <c r="B9" s="21"/>
      <c r="AR9" s="21"/>
      <c r="BE9" s="30"/>
      <c r="BS9" s="18" t="s">
        <v>6</v>
      </c>
    </row>
    <row r="10" s="1" customFormat="1" ht="12" customHeight="1">
      <c r="B10" s="21"/>
      <c r="D10" s="31" t="s">
        <v>24</v>
      </c>
      <c r="AK10" s="31" t="s">
        <v>25</v>
      </c>
      <c r="AN10" s="26" t="s">
        <v>26</v>
      </c>
      <c r="AR10" s="21"/>
      <c r="BE10" s="30"/>
      <c r="BS10" s="18" t="s">
        <v>6</v>
      </c>
    </row>
    <row r="11" s="1" customFormat="1" ht="18.48" customHeight="1">
      <c r="B11" s="21"/>
      <c r="E11" s="26" t="s">
        <v>27</v>
      </c>
      <c r="AK11" s="31" t="s">
        <v>28</v>
      </c>
      <c r="AN11" s="26" t="s">
        <v>29</v>
      </c>
      <c r="AR11" s="21"/>
      <c r="BE11" s="30"/>
      <c r="BS11" s="18" t="s">
        <v>6</v>
      </c>
    </row>
    <row r="12" s="1" customFormat="1" ht="6.96" customHeight="1">
      <c r="B12" s="21"/>
      <c r="AR12" s="21"/>
      <c r="BE12" s="30"/>
      <c r="BS12" s="18" t="s">
        <v>6</v>
      </c>
    </row>
    <row r="13" s="1" customFormat="1" ht="12" customHeight="1">
      <c r="B13" s="21"/>
      <c r="D13" s="31" t="s">
        <v>30</v>
      </c>
      <c r="AK13" s="31" t="s">
        <v>25</v>
      </c>
      <c r="AN13" s="33" t="s">
        <v>31</v>
      </c>
      <c r="AR13" s="21"/>
      <c r="BE13" s="30"/>
      <c r="BS13" s="18" t="s">
        <v>6</v>
      </c>
    </row>
    <row r="14">
      <c r="B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N14" s="33" t="s">
        <v>31</v>
      </c>
      <c r="AR14" s="21"/>
      <c r="BE14" s="30"/>
      <c r="BS14" s="18" t="s">
        <v>6</v>
      </c>
    </row>
    <row r="15" s="1" customFormat="1" ht="6.96" customHeight="1">
      <c r="B15" s="21"/>
      <c r="AR15" s="21"/>
      <c r="BE15" s="30"/>
      <c r="BS15" s="18" t="s">
        <v>3</v>
      </c>
    </row>
    <row r="16" s="1" customFormat="1" ht="12" customHeight="1">
      <c r="B16" s="21"/>
      <c r="D16" s="31" t="s">
        <v>32</v>
      </c>
      <c r="AK16" s="31" t="s">
        <v>25</v>
      </c>
      <c r="AN16" s="26" t="s">
        <v>33</v>
      </c>
      <c r="AR16" s="21"/>
      <c r="BE16" s="30"/>
      <c r="BS16" s="18" t="s">
        <v>3</v>
      </c>
    </row>
    <row r="17" s="1" customFormat="1" ht="18.48" customHeight="1">
      <c r="B17" s="21"/>
      <c r="E17" s="26" t="s">
        <v>34</v>
      </c>
      <c r="AK17" s="31" t="s">
        <v>28</v>
      </c>
      <c r="AN17" s="26" t="s">
        <v>35</v>
      </c>
      <c r="AR17" s="21"/>
      <c r="BE17" s="30"/>
      <c r="BS17" s="18" t="s">
        <v>3</v>
      </c>
    </row>
    <row r="18" s="1" customFormat="1" ht="6.96" customHeight="1">
      <c r="B18" s="21"/>
      <c r="AR18" s="21"/>
      <c r="BE18" s="30"/>
      <c r="BS18" s="18" t="s">
        <v>6</v>
      </c>
    </row>
    <row r="19" s="1" customFormat="1" ht="12" customHeight="1">
      <c r="B19" s="21"/>
      <c r="D19" s="31" t="s">
        <v>36</v>
      </c>
      <c r="AK19" s="31" t="s">
        <v>25</v>
      </c>
      <c r="AN19" s="26" t="s">
        <v>33</v>
      </c>
      <c r="AR19" s="21"/>
      <c r="BE19" s="30"/>
      <c r="BS19" s="18" t="s">
        <v>6</v>
      </c>
    </row>
    <row r="20" s="1" customFormat="1" ht="18.48" customHeight="1">
      <c r="B20" s="21"/>
      <c r="E20" s="26" t="s">
        <v>34</v>
      </c>
      <c r="AK20" s="31" t="s">
        <v>28</v>
      </c>
      <c r="AN20" s="26" t="s">
        <v>35</v>
      </c>
      <c r="AR20" s="21"/>
      <c r="BE20" s="30"/>
      <c r="BS20" s="18" t="s">
        <v>37</v>
      </c>
    </row>
    <row r="21" s="1" customFormat="1" ht="6.96" customHeight="1">
      <c r="B21" s="21"/>
      <c r="AR21" s="21"/>
      <c r="BE21" s="30"/>
    </row>
    <row r="22" s="1" customFormat="1" ht="12" customHeight="1">
      <c r="B22" s="21"/>
      <c r="D22" s="31" t="s">
        <v>38</v>
      </c>
      <c r="AR22" s="21"/>
      <c r="BE22" s="30"/>
    </row>
    <row r="23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="1" customFormat="1" ht="6.96" customHeight="1">
      <c r="B24" s="21"/>
      <c r="AR24" s="21"/>
      <c r="BE24" s="30"/>
    </row>
    <row r="25" s="1" customFormat="1" ht="6.96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="2" customFormat="1" ht="25.92" customHeight="1">
      <c r="A26" s="37"/>
      <c r="B26" s="38"/>
      <c r="C26" s="37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="2" customFormat="1" ht="6.96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="2" customForma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40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41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42</v>
      </c>
      <c r="AL28" s="42"/>
      <c r="AM28" s="42"/>
      <c r="AN28" s="42"/>
      <c r="AO28" s="42"/>
      <c r="AP28" s="37"/>
      <c r="AQ28" s="37"/>
      <c r="AR28" s="38"/>
      <c r="BE28" s="30"/>
    </row>
    <row r="29" s="3" customFormat="1" ht="14.4" customHeight="1">
      <c r="A29" s="3"/>
      <c r="B29" s="43"/>
      <c r="C29" s="3"/>
      <c r="D29" s="31" t="s">
        <v>43</v>
      </c>
      <c r="E29" s="3"/>
      <c r="F29" s="31" t="s">
        <v>44</v>
      </c>
      <c r="G29" s="3"/>
      <c r="H29" s="3"/>
      <c r="I29" s="3"/>
      <c r="J29" s="3"/>
      <c r="K29" s="3"/>
      <c r="L29" s="44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 2)</f>
        <v>0</v>
      </c>
      <c r="AL29" s="3"/>
      <c r="AM29" s="3"/>
      <c r="AN29" s="3"/>
      <c r="AO29" s="3"/>
      <c r="AP29" s="3"/>
      <c r="AQ29" s="3"/>
      <c r="AR29" s="43"/>
      <c r="BE29" s="46"/>
    </row>
    <row r="30" s="3" customFormat="1" ht="14.4" customHeight="1">
      <c r="A30" s="3"/>
      <c r="B30" s="43"/>
      <c r="C30" s="3"/>
      <c r="D30" s="3"/>
      <c r="E30" s="3"/>
      <c r="F30" s="31" t="s">
        <v>45</v>
      </c>
      <c r="G30" s="3"/>
      <c r="H30" s="3"/>
      <c r="I30" s="3"/>
      <c r="J30" s="3"/>
      <c r="K30" s="3"/>
      <c r="L30" s="44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 2)</f>
        <v>0</v>
      </c>
      <c r="AL30" s="3"/>
      <c r="AM30" s="3"/>
      <c r="AN30" s="3"/>
      <c r="AO30" s="3"/>
      <c r="AP30" s="3"/>
      <c r="AQ30" s="3"/>
      <c r="AR30" s="43"/>
      <c r="BE30" s="46"/>
    </row>
    <row r="31" hidden="1" s="3" customFormat="1" ht="14.4" customHeight="1">
      <c r="A31" s="3"/>
      <c r="B31" s="43"/>
      <c r="C31" s="3"/>
      <c r="D31" s="3"/>
      <c r="E31" s="3"/>
      <c r="F31" s="31" t="s">
        <v>46</v>
      </c>
      <c r="G31" s="3"/>
      <c r="H31" s="3"/>
      <c r="I31" s="3"/>
      <c r="J31" s="3"/>
      <c r="K31" s="3"/>
      <c r="L31" s="44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hidden="1" s="3" customFormat="1" ht="14.4" customHeight="1">
      <c r="A32" s="3"/>
      <c r="B32" s="43"/>
      <c r="C32" s="3"/>
      <c r="D32" s="3"/>
      <c r="E32" s="3"/>
      <c r="F32" s="31" t="s">
        <v>47</v>
      </c>
      <c r="G32" s="3"/>
      <c r="H32" s="3"/>
      <c r="I32" s="3"/>
      <c r="J32" s="3"/>
      <c r="K32" s="3"/>
      <c r="L32" s="44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hidden="1" s="3" customFormat="1" ht="14.4" customHeight="1">
      <c r="A33" s="3"/>
      <c r="B33" s="43"/>
      <c r="C33" s="3"/>
      <c r="D33" s="3"/>
      <c r="E33" s="3"/>
      <c r="F33" s="31" t="s">
        <v>48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="2" customFormat="1" ht="6.96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="2" customFormat="1" ht="25.92" customHeight="1">
      <c r="A35" s="37"/>
      <c r="B35" s="38"/>
      <c r="C35" s="47"/>
      <c r="D35" s="48" t="s">
        <v>49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50</v>
      </c>
      <c r="U35" s="49"/>
      <c r="V35" s="49"/>
      <c r="W35" s="49"/>
      <c r="X35" s="51" t="s">
        <v>51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="1" customFormat="1" ht="14.4" customHeight="1">
      <c r="B38" s="21"/>
      <c r="AR38" s="21"/>
    </row>
    <row r="39" s="1" customFormat="1" ht="14.4" customHeight="1">
      <c r="B39" s="21"/>
      <c r="AR39" s="21"/>
    </row>
    <row r="40" s="1" customFormat="1" ht="14.4" customHeight="1">
      <c r="B40" s="21"/>
      <c r="AR40" s="21"/>
    </row>
    <row r="41" s="1" customFormat="1" ht="14.4" customHeight="1">
      <c r="B41" s="21"/>
      <c r="AR41" s="21"/>
    </row>
    <row r="42" s="1" customFormat="1" ht="14.4" customHeight="1">
      <c r="B42" s="21"/>
      <c r="AR42" s="21"/>
    </row>
    <row r="43" s="1" customFormat="1" ht="14.4" customHeight="1">
      <c r="B43" s="21"/>
      <c r="AR43" s="21"/>
    </row>
    <row r="44" s="1" customFormat="1" ht="14.4" customHeight="1">
      <c r="B44" s="21"/>
      <c r="AR44" s="21"/>
    </row>
    <row r="45" s="1" customFormat="1" ht="14.4" customHeight="1">
      <c r="B45" s="21"/>
      <c r="AR45" s="21"/>
    </row>
    <row r="46" s="1" customFormat="1" ht="14.4" customHeight="1">
      <c r="B46" s="21"/>
      <c r="AR46" s="21"/>
    </row>
    <row r="47" s="1" customFormat="1" ht="14.4" customHeight="1">
      <c r="B47" s="21"/>
      <c r="AR47" s="21"/>
    </row>
    <row r="48" s="1" customFormat="1" ht="14.4" customHeight="1">
      <c r="B48" s="21"/>
      <c r="AR48" s="21"/>
    </row>
    <row r="49" s="2" customFormat="1" ht="14.4" customHeight="1">
      <c r="B49" s="54"/>
      <c r="D49" s="55" t="s">
        <v>52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53</v>
      </c>
      <c r="AI49" s="56"/>
      <c r="AJ49" s="56"/>
      <c r="AK49" s="56"/>
      <c r="AL49" s="56"/>
      <c r="AM49" s="56"/>
      <c r="AN49" s="56"/>
      <c r="AO49" s="56"/>
      <c r="AR49" s="54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2" customFormat="1">
      <c r="A60" s="37"/>
      <c r="B60" s="38"/>
      <c r="C60" s="37"/>
      <c r="D60" s="57" t="s">
        <v>54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55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54</v>
      </c>
      <c r="AI60" s="40"/>
      <c r="AJ60" s="40"/>
      <c r="AK60" s="40"/>
      <c r="AL60" s="40"/>
      <c r="AM60" s="57" t="s">
        <v>55</v>
      </c>
      <c r="AN60" s="40"/>
      <c r="AO60" s="40"/>
      <c r="AP60" s="37"/>
      <c r="AQ60" s="37"/>
      <c r="AR60" s="38"/>
      <c r="BE60" s="37"/>
    </row>
    <row r="61">
      <c r="B61" s="21"/>
      <c r="AR61" s="21"/>
    </row>
    <row r="62">
      <c r="B62" s="21"/>
      <c r="AR62" s="21"/>
    </row>
    <row r="63">
      <c r="B63" s="21"/>
      <c r="AR63" s="21"/>
    </row>
    <row r="64" s="2" customFormat="1">
      <c r="A64" s="37"/>
      <c r="B64" s="38"/>
      <c r="C64" s="37"/>
      <c r="D64" s="55" t="s">
        <v>56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57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2" customFormat="1">
      <c r="A75" s="37"/>
      <c r="B75" s="38"/>
      <c r="C75" s="37"/>
      <c r="D75" s="57" t="s">
        <v>54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55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54</v>
      </c>
      <c r="AI75" s="40"/>
      <c r="AJ75" s="40"/>
      <c r="AK75" s="40"/>
      <c r="AL75" s="40"/>
      <c r="AM75" s="57" t="s">
        <v>55</v>
      </c>
      <c r="AN75" s="40"/>
      <c r="AO75" s="40"/>
      <c r="AP75" s="37"/>
      <c r="AQ75" s="37"/>
      <c r="AR75" s="38"/>
      <c r="BE75" s="37"/>
    </row>
    <row r="76" s="2" customFormat="1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="2" customFormat="1" ht="6.96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="2" customFormat="1" ht="24.96" customHeight="1">
      <c r="A82" s="37"/>
      <c r="B82" s="38"/>
      <c r="C82" s="22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55-2020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="5" customFormat="1" ht="36.96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Rekonstrukce SSZ, Praha 6, č. akce 1000096/4, 4.etapa Na Petřinách - Na Větrníku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Praha 6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 "","",AN8)</f>
        <v>8. 2. 2021</v>
      </c>
      <c r="AN87" s="68"/>
      <c r="AO87" s="37"/>
      <c r="AP87" s="37"/>
      <c r="AQ87" s="37"/>
      <c r="AR87" s="38"/>
      <c r="B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 "","",E11)</f>
        <v>Technická správa komunikací hl. m. Prahy, a.s.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32</v>
      </c>
      <c r="AJ89" s="37"/>
      <c r="AK89" s="37"/>
      <c r="AL89" s="37"/>
      <c r="AM89" s="69" t="str">
        <f>IF(E17="","",E17)</f>
        <v>Sinpps s.r.o</v>
      </c>
      <c r="AN89" s="4"/>
      <c r="AO89" s="4"/>
      <c r="AP89" s="4"/>
      <c r="AQ89" s="37"/>
      <c r="AR89" s="38"/>
      <c r="AS89" s="70" t="s">
        <v>59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="2" customFormat="1" ht="15.15" customHeight="1">
      <c r="A90" s="37"/>
      <c r="B90" s="38"/>
      <c r="C90" s="31" t="s">
        <v>30</v>
      </c>
      <c r="D90" s="37"/>
      <c r="E90" s="37"/>
      <c r="F90" s="37"/>
      <c r="G90" s="37"/>
      <c r="H90" s="37"/>
      <c r="I90" s="37"/>
      <c r="J90" s="37"/>
      <c r="K90" s="37"/>
      <c r="L90" s="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36</v>
      </c>
      <c r="AJ90" s="37"/>
      <c r="AK90" s="37"/>
      <c r="AL90" s="37"/>
      <c r="AM90" s="69" t="str">
        <f>IF(E20="","",E20)</f>
        <v>Sinpps s.r.o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="2" customFormat="1" ht="29.28" customHeight="1">
      <c r="A92" s="37"/>
      <c r="B92" s="38"/>
      <c r="C92" s="78" t="s">
        <v>60</v>
      </c>
      <c r="D92" s="79"/>
      <c r="E92" s="79"/>
      <c r="F92" s="79"/>
      <c r="G92" s="79"/>
      <c r="H92" s="80"/>
      <c r="I92" s="81" t="s">
        <v>61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62</v>
      </c>
      <c r="AH92" s="79"/>
      <c r="AI92" s="79"/>
      <c r="AJ92" s="79"/>
      <c r="AK92" s="79"/>
      <c r="AL92" s="79"/>
      <c r="AM92" s="79"/>
      <c r="AN92" s="81" t="s">
        <v>63</v>
      </c>
      <c r="AO92" s="79"/>
      <c r="AP92" s="83"/>
      <c r="AQ92" s="84" t="s">
        <v>64</v>
      </c>
      <c r="AR92" s="38"/>
      <c r="AS92" s="85" t="s">
        <v>65</v>
      </c>
      <c r="AT92" s="86" t="s">
        <v>66</v>
      </c>
      <c r="AU92" s="86" t="s">
        <v>67</v>
      </c>
      <c r="AV92" s="86" t="s">
        <v>68</v>
      </c>
      <c r="AW92" s="86" t="s">
        <v>69</v>
      </c>
      <c r="AX92" s="86" t="s">
        <v>70</v>
      </c>
      <c r="AY92" s="86" t="s">
        <v>71</v>
      </c>
      <c r="AZ92" s="86" t="s">
        <v>72</v>
      </c>
      <c r="BA92" s="86" t="s">
        <v>73</v>
      </c>
      <c r="BB92" s="86" t="s">
        <v>74</v>
      </c>
      <c r="BC92" s="86" t="s">
        <v>75</v>
      </c>
      <c r="BD92" s="87" t="s">
        <v>76</v>
      </c>
      <c r="BE92" s="37"/>
    </row>
    <row r="93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="6" customFormat="1" ht="32.4" customHeight="1">
      <c r="A94" s="6"/>
      <c r="B94" s="91"/>
      <c r="C94" s="92" t="s">
        <v>77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E94" s="6"/>
      <c r="BS94" s="101" t="s">
        <v>78</v>
      </c>
      <c r="BT94" s="101" t="s">
        <v>79</v>
      </c>
      <c r="BU94" s="102" t="s">
        <v>80</v>
      </c>
      <c r="BV94" s="101" t="s">
        <v>81</v>
      </c>
      <c r="BW94" s="101" t="s">
        <v>4</v>
      </c>
      <c r="BX94" s="101" t="s">
        <v>82</v>
      </c>
      <c r="CL94" s="101" t="s">
        <v>1</v>
      </c>
    </row>
    <row r="95" s="7" customFormat="1" ht="16.5" customHeight="1">
      <c r="A95" s="103" t="s">
        <v>83</v>
      </c>
      <c r="B95" s="104"/>
      <c r="C95" s="105"/>
      <c r="D95" s="106" t="s">
        <v>84</v>
      </c>
      <c r="E95" s="106"/>
      <c r="F95" s="106"/>
      <c r="G95" s="106"/>
      <c r="H95" s="106"/>
      <c r="I95" s="107"/>
      <c r="J95" s="106" t="s">
        <v>85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'101 - Komunikace'!J30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86</v>
      </c>
      <c r="AR95" s="104"/>
      <c r="AS95" s="110">
        <v>0</v>
      </c>
      <c r="AT95" s="111">
        <f>ROUND(SUM(AV95:AW95),2)</f>
        <v>0</v>
      </c>
      <c r="AU95" s="112">
        <f>'101 - Komunikace'!P126</f>
        <v>0</v>
      </c>
      <c r="AV95" s="111">
        <f>'101 - Komunikace'!J33</f>
        <v>0</v>
      </c>
      <c r="AW95" s="111">
        <f>'101 - Komunikace'!J34</f>
        <v>0</v>
      </c>
      <c r="AX95" s="111">
        <f>'101 - Komunikace'!J35</f>
        <v>0</v>
      </c>
      <c r="AY95" s="111">
        <f>'101 - Komunikace'!J36</f>
        <v>0</v>
      </c>
      <c r="AZ95" s="111">
        <f>'101 - Komunikace'!F33</f>
        <v>0</v>
      </c>
      <c r="BA95" s="111">
        <f>'101 - Komunikace'!F34</f>
        <v>0</v>
      </c>
      <c r="BB95" s="111">
        <f>'101 - Komunikace'!F35</f>
        <v>0</v>
      </c>
      <c r="BC95" s="111">
        <f>'101 - Komunikace'!F36</f>
        <v>0</v>
      </c>
      <c r="BD95" s="113">
        <f>'101 - Komunikace'!F37</f>
        <v>0</v>
      </c>
      <c r="BE95" s="7"/>
      <c r="BT95" s="114" t="s">
        <v>87</v>
      </c>
      <c r="BV95" s="114" t="s">
        <v>81</v>
      </c>
      <c r="BW95" s="114" t="s">
        <v>88</v>
      </c>
      <c r="BX95" s="114" t="s">
        <v>4</v>
      </c>
      <c r="CL95" s="114" t="s">
        <v>1</v>
      </c>
      <c r="CM95" s="114" t="s">
        <v>89</v>
      </c>
    </row>
    <row r="96" s="2" customFormat="1" ht="30" customHeight="1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01 - Komunikace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hidden="1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hidden="1" s="1" customFormat="1" ht="24.96" customHeight="1">
      <c r="B4" s="21"/>
      <c r="D4" s="22" t="s">
        <v>90</v>
      </c>
      <c r="L4" s="21"/>
      <c r="M4" s="115" t="s">
        <v>10</v>
      </c>
      <c r="AT4" s="18" t="s">
        <v>3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31" t="s">
        <v>16</v>
      </c>
      <c r="L6" s="21"/>
    </row>
    <row r="7" hidden="1" s="1" customFormat="1" ht="26.25" customHeight="1">
      <c r="B7" s="21"/>
      <c r="E7" s="116" t="str">
        <f>'Rekapitulace stavby'!K6</f>
        <v>Rekonstrukce SSZ, Praha 6, č. akce 1000096/4, 4.etapa Na Petřinách - Na Větrníku</v>
      </c>
      <c r="F7" s="31"/>
      <c r="G7" s="31"/>
      <c r="H7" s="31"/>
      <c r="L7" s="21"/>
    </row>
    <row r="8" hidden="1" s="2" customFormat="1" ht="12" customHeight="1">
      <c r="A8" s="37"/>
      <c r="B8" s="38"/>
      <c r="C8" s="37"/>
      <c r="D8" s="31" t="s">
        <v>91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hidden="1" s="2" customFormat="1" ht="16.5" customHeight="1">
      <c r="A9" s="37"/>
      <c r="B9" s="38"/>
      <c r="C9" s="37"/>
      <c r="D9" s="37"/>
      <c r="E9" s="66" t="s">
        <v>92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hidden="1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hidden="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hidden="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8. 2. 2021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hidden="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hidden="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26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hidden="1" s="2" customFormat="1" ht="18" customHeight="1">
      <c r="A15" s="37"/>
      <c r="B15" s="38"/>
      <c r="C15" s="37"/>
      <c r="D15" s="37"/>
      <c r="E15" s="26" t="s">
        <v>27</v>
      </c>
      <c r="F15" s="37"/>
      <c r="G15" s="37"/>
      <c r="H15" s="37"/>
      <c r="I15" s="31" t="s">
        <v>28</v>
      </c>
      <c r="J15" s="26" t="s">
        <v>29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hidden="1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idden="1" s="2" customFormat="1" ht="12" customHeight="1">
      <c r="A17" s="37"/>
      <c r="B17" s="38"/>
      <c r="C17" s="37"/>
      <c r="D17" s="31" t="s">
        <v>30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hidden="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28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hidden="1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hidden="1" s="2" customFormat="1" ht="12" customHeight="1">
      <c r="A20" s="37"/>
      <c r="B20" s="38"/>
      <c r="C20" s="37"/>
      <c r="D20" s="31" t="s">
        <v>32</v>
      </c>
      <c r="E20" s="37"/>
      <c r="F20" s="37"/>
      <c r="G20" s="37"/>
      <c r="H20" s="37"/>
      <c r="I20" s="31" t="s">
        <v>25</v>
      </c>
      <c r="J20" s="26" t="s">
        <v>33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hidden="1" s="2" customFormat="1" ht="18" customHeight="1">
      <c r="A21" s="37"/>
      <c r="B21" s="38"/>
      <c r="C21" s="37"/>
      <c r="D21" s="37"/>
      <c r="E21" s="26" t="s">
        <v>34</v>
      </c>
      <c r="F21" s="37"/>
      <c r="G21" s="37"/>
      <c r="H21" s="37"/>
      <c r="I21" s="31" t="s">
        <v>28</v>
      </c>
      <c r="J21" s="26" t="s">
        <v>35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hidden="1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hidden="1" s="2" customFormat="1" ht="12" customHeight="1">
      <c r="A23" s="37"/>
      <c r="B23" s="38"/>
      <c r="C23" s="37"/>
      <c r="D23" s="31" t="s">
        <v>36</v>
      </c>
      <c r="E23" s="37"/>
      <c r="F23" s="37"/>
      <c r="G23" s="37"/>
      <c r="H23" s="37"/>
      <c r="I23" s="31" t="s">
        <v>25</v>
      </c>
      <c r="J23" s="26" t="s">
        <v>33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hidden="1" s="2" customFormat="1" ht="18" customHeight="1">
      <c r="A24" s="37"/>
      <c r="B24" s="38"/>
      <c r="C24" s="37"/>
      <c r="D24" s="37"/>
      <c r="E24" s="26" t="s">
        <v>34</v>
      </c>
      <c r="F24" s="37"/>
      <c r="G24" s="37"/>
      <c r="H24" s="37"/>
      <c r="I24" s="31" t="s">
        <v>28</v>
      </c>
      <c r="J24" s="26" t="s">
        <v>35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hidden="1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hidden="1" s="2" customFormat="1" ht="12" customHeight="1">
      <c r="A26" s="37"/>
      <c r="B26" s="38"/>
      <c r="C26" s="37"/>
      <c r="D26" s="31" t="s">
        <v>38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hidden="1" s="8" customFormat="1" ht="16.5" customHeight="1">
      <c r="A27" s="117"/>
      <c r="B27" s="118"/>
      <c r="C27" s="117"/>
      <c r="D27" s="117"/>
      <c r="E27" s="35" t="s">
        <v>1</v>
      </c>
      <c r="F27" s="35"/>
      <c r="G27" s="35"/>
      <c r="H27" s="35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hidden="1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hidden="1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hidden="1" s="2" customFormat="1" ht="25.44" customHeight="1">
      <c r="A30" s="37"/>
      <c r="B30" s="38"/>
      <c r="C30" s="37"/>
      <c r="D30" s="120" t="s">
        <v>39</v>
      </c>
      <c r="E30" s="37"/>
      <c r="F30" s="37"/>
      <c r="G30" s="37"/>
      <c r="H30" s="37"/>
      <c r="I30" s="37"/>
      <c r="J30" s="95">
        <f>ROUND(J126, 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hidden="1" s="2" customFormat="1" ht="6.96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hidden="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38"/>
      <c r="C33" s="37"/>
      <c r="D33" s="121" t="s">
        <v>43</v>
      </c>
      <c r="E33" s="31" t="s">
        <v>44</v>
      </c>
      <c r="F33" s="122">
        <f>ROUND((SUM(BE126:BE428)),  2)</f>
        <v>0</v>
      </c>
      <c r="G33" s="37"/>
      <c r="H33" s="37"/>
      <c r="I33" s="123">
        <v>0.20999999999999999</v>
      </c>
      <c r="J33" s="122">
        <f>ROUND(((SUM(BE126:BE428))*I33),  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38"/>
      <c r="C34" s="37"/>
      <c r="D34" s="37"/>
      <c r="E34" s="31" t="s">
        <v>45</v>
      </c>
      <c r="F34" s="122">
        <f>ROUND((SUM(BF126:BF428)),  2)</f>
        <v>0</v>
      </c>
      <c r="G34" s="37"/>
      <c r="H34" s="37"/>
      <c r="I34" s="123">
        <v>0.14999999999999999</v>
      </c>
      <c r="J34" s="122">
        <f>ROUND(((SUM(BF126:BF428))*I34),  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46</v>
      </c>
      <c r="F35" s="122">
        <f>ROUND((SUM(BG126:BG428)),  2)</f>
        <v>0</v>
      </c>
      <c r="G35" s="37"/>
      <c r="H35" s="37"/>
      <c r="I35" s="123">
        <v>0.20999999999999999</v>
      </c>
      <c r="J35" s="122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47</v>
      </c>
      <c r="F36" s="122">
        <f>ROUND((SUM(BH126:BH428)),  2)</f>
        <v>0</v>
      </c>
      <c r="G36" s="37"/>
      <c r="H36" s="37"/>
      <c r="I36" s="123">
        <v>0.14999999999999999</v>
      </c>
      <c r="J36" s="122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31" t="s">
        <v>48</v>
      </c>
      <c r="F37" s="122">
        <f>ROUND((SUM(BI126:BI428)),  2)</f>
        <v>0</v>
      </c>
      <c r="G37" s="37"/>
      <c r="H37" s="37"/>
      <c r="I37" s="123">
        <v>0</v>
      </c>
      <c r="J37" s="122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25.44" customHeight="1">
      <c r="A39" s="37"/>
      <c r="B39" s="38"/>
      <c r="C39" s="124"/>
      <c r="D39" s="125" t="s">
        <v>49</v>
      </c>
      <c r="E39" s="80"/>
      <c r="F39" s="80"/>
      <c r="G39" s="126" t="s">
        <v>50</v>
      </c>
      <c r="H39" s="127" t="s">
        <v>51</v>
      </c>
      <c r="I39" s="80"/>
      <c r="J39" s="128">
        <f>SUM(J30:J37)</f>
        <v>0</v>
      </c>
      <c r="K39" s="129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hidden="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idden="1" s="1" customFormat="1" ht="14.4" customHeight="1">
      <c r="B41" s="21"/>
      <c r="L41" s="21"/>
    </row>
    <row r="42" hidden="1" s="1" customFormat="1" ht="14.4" customHeight="1">
      <c r="B42" s="21"/>
      <c r="L42" s="21"/>
    </row>
    <row r="43" hidden="1" s="1" customFormat="1" ht="14.4" customHeight="1">
      <c r="B43" s="21"/>
      <c r="L43" s="21"/>
    </row>
    <row r="44" hidden="1" s="1" customFormat="1" ht="14.4" customHeight="1">
      <c r="B44" s="21"/>
      <c r="L44" s="21"/>
    </row>
    <row r="45" hidden="1" s="1" customFormat="1" ht="14.4" customHeight="1">
      <c r="B45" s="21"/>
      <c r="L45" s="21"/>
    </row>
    <row r="46" hidden="1" s="1" customFormat="1" ht="14.4" customHeight="1">
      <c r="B46" s="21"/>
      <c r="L46" s="21"/>
    </row>
    <row r="47" hidden="1" s="1" customFormat="1" ht="14.4" customHeight="1">
      <c r="B47" s="21"/>
      <c r="L47" s="21"/>
    </row>
    <row r="48" hidden="1" s="1" customFormat="1" ht="14.4" customHeight="1">
      <c r="B48" s="21"/>
      <c r="L48" s="21"/>
    </row>
    <row r="49" hidden="1" s="1" customFormat="1" ht="14.4" customHeight="1">
      <c r="B49" s="21"/>
      <c r="L49" s="21"/>
    </row>
    <row r="50" hidden="1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hidden="1">
      <c r="B51" s="21"/>
      <c r="L51" s="21"/>
    </row>
    <row r="52" hidden="1">
      <c r="B52" s="21"/>
      <c r="L52" s="21"/>
    </row>
    <row r="53" hidden="1">
      <c r="B53" s="21"/>
      <c r="L53" s="21"/>
    </row>
    <row r="54" hidden="1">
      <c r="B54" s="21"/>
      <c r="L54" s="21"/>
    </row>
    <row r="55" hidden="1">
      <c r="B55" s="21"/>
      <c r="L55" s="21"/>
    </row>
    <row r="56" hidden="1">
      <c r="B56" s="21"/>
      <c r="L56" s="21"/>
    </row>
    <row r="57" hidden="1">
      <c r="B57" s="21"/>
      <c r="L57" s="21"/>
    </row>
    <row r="58" hidden="1">
      <c r="B58" s="21"/>
      <c r="L58" s="21"/>
    </row>
    <row r="59" hidden="1">
      <c r="B59" s="21"/>
      <c r="L59" s="21"/>
    </row>
    <row r="60" hidden="1">
      <c r="B60" s="21"/>
      <c r="L60" s="21"/>
    </row>
    <row r="61" hidden="1" s="2" customFormat="1">
      <c r="A61" s="37"/>
      <c r="B61" s="38"/>
      <c r="C61" s="37"/>
      <c r="D61" s="57" t="s">
        <v>54</v>
      </c>
      <c r="E61" s="40"/>
      <c r="F61" s="130" t="s">
        <v>55</v>
      </c>
      <c r="G61" s="57" t="s">
        <v>54</v>
      </c>
      <c r="H61" s="40"/>
      <c r="I61" s="40"/>
      <c r="J61" s="131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hidden="1">
      <c r="B62" s="21"/>
      <c r="L62" s="21"/>
    </row>
    <row r="63" hidden="1">
      <c r="B63" s="21"/>
      <c r="L63" s="21"/>
    </row>
    <row r="64" hidden="1">
      <c r="B64" s="21"/>
      <c r="L64" s="21"/>
    </row>
    <row r="65" hidden="1" s="2" customFormat="1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hidden="1">
      <c r="B66" s="21"/>
      <c r="L66" s="21"/>
    </row>
    <row r="67" hidden="1">
      <c r="B67" s="21"/>
      <c r="L67" s="21"/>
    </row>
    <row r="68" hidden="1">
      <c r="B68" s="21"/>
      <c r="L68" s="21"/>
    </row>
    <row r="69" hidden="1">
      <c r="B69" s="21"/>
      <c r="L69" s="21"/>
    </row>
    <row r="70" hidden="1">
      <c r="B70" s="21"/>
      <c r="L70" s="21"/>
    </row>
    <row r="71" hidden="1">
      <c r="B71" s="21"/>
      <c r="L71" s="21"/>
    </row>
    <row r="72" hidden="1">
      <c r="B72" s="21"/>
      <c r="L72" s="21"/>
    </row>
    <row r="73" hidden="1">
      <c r="B73" s="21"/>
      <c r="L73" s="21"/>
    </row>
    <row r="74" hidden="1">
      <c r="B74" s="21"/>
      <c r="L74" s="21"/>
    </row>
    <row r="75" hidden="1">
      <c r="B75" s="21"/>
      <c r="L75" s="21"/>
    </row>
    <row r="76" hidden="1" s="2" customFormat="1">
      <c r="A76" s="37"/>
      <c r="B76" s="38"/>
      <c r="C76" s="37"/>
      <c r="D76" s="57" t="s">
        <v>54</v>
      </c>
      <c r="E76" s="40"/>
      <c r="F76" s="130" t="s">
        <v>55</v>
      </c>
      <c r="G76" s="57" t="s">
        <v>54</v>
      </c>
      <c r="H76" s="40"/>
      <c r="I76" s="40"/>
      <c r="J76" s="131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hidden="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idden="1"/>
    <row r="79" hidden="1"/>
    <row r="80" hidden="1"/>
    <row r="81" hidden="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93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26.25" customHeight="1">
      <c r="A85" s="37"/>
      <c r="B85" s="38"/>
      <c r="C85" s="37"/>
      <c r="D85" s="37"/>
      <c r="E85" s="116" t="str">
        <f>E7</f>
        <v>Rekonstrukce SSZ, Praha 6, č. akce 1000096/4, 4.etapa Na Petřinách - Na Větrníku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91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7"/>
      <c r="D87" s="37"/>
      <c r="E87" s="66" t="str">
        <f>E9</f>
        <v>101 - Komunikace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20</v>
      </c>
      <c r="D89" s="37"/>
      <c r="E89" s="37"/>
      <c r="F89" s="26" t="str">
        <f>F12</f>
        <v>Praha 6</v>
      </c>
      <c r="G89" s="37"/>
      <c r="H89" s="37"/>
      <c r="I89" s="31" t="s">
        <v>22</v>
      </c>
      <c r="J89" s="68" t="str">
        <f>IF(J12="","",J12)</f>
        <v>8. 2. 2021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>Technická správa komunikací hl. m. Prahy, a.s.</v>
      </c>
      <c r="G91" s="37"/>
      <c r="H91" s="37"/>
      <c r="I91" s="31" t="s">
        <v>32</v>
      </c>
      <c r="J91" s="35" t="str">
        <f>E21</f>
        <v>Sinpps s.r.o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15.15" customHeight="1">
      <c r="A92" s="37"/>
      <c r="B92" s="38"/>
      <c r="C92" s="31" t="s">
        <v>30</v>
      </c>
      <c r="D92" s="37"/>
      <c r="E92" s="37"/>
      <c r="F92" s="26" t="str">
        <f>IF(E18="","",E18)</f>
        <v>Vyplň údaj</v>
      </c>
      <c r="G92" s="37"/>
      <c r="H92" s="37"/>
      <c r="I92" s="31" t="s">
        <v>36</v>
      </c>
      <c r="J92" s="35" t="str">
        <f>E24</f>
        <v>Sinpps s.r.o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32" t="s">
        <v>94</v>
      </c>
      <c r="D94" s="124"/>
      <c r="E94" s="124"/>
      <c r="F94" s="124"/>
      <c r="G94" s="124"/>
      <c r="H94" s="124"/>
      <c r="I94" s="124"/>
      <c r="J94" s="133" t="s">
        <v>95</v>
      </c>
      <c r="K94" s="124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34" t="s">
        <v>96</v>
      </c>
      <c r="D96" s="37"/>
      <c r="E96" s="37"/>
      <c r="F96" s="37"/>
      <c r="G96" s="37"/>
      <c r="H96" s="37"/>
      <c r="I96" s="37"/>
      <c r="J96" s="95">
        <f>J126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97</v>
      </c>
    </row>
    <row r="97" hidden="1" s="9" customFormat="1" ht="24.96" customHeight="1">
      <c r="A97" s="9"/>
      <c r="B97" s="135"/>
      <c r="C97" s="9"/>
      <c r="D97" s="136" t="s">
        <v>98</v>
      </c>
      <c r="E97" s="137"/>
      <c r="F97" s="137"/>
      <c r="G97" s="137"/>
      <c r="H97" s="137"/>
      <c r="I97" s="137"/>
      <c r="J97" s="138">
        <f>J127</f>
        <v>0</v>
      </c>
      <c r="K97" s="9"/>
      <c r="L97" s="13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39"/>
      <c r="C98" s="10"/>
      <c r="D98" s="140" t="s">
        <v>99</v>
      </c>
      <c r="E98" s="141"/>
      <c r="F98" s="141"/>
      <c r="G98" s="141"/>
      <c r="H98" s="141"/>
      <c r="I98" s="141"/>
      <c r="J98" s="142">
        <f>J128</f>
        <v>0</v>
      </c>
      <c r="K98" s="10"/>
      <c r="L98" s="13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39"/>
      <c r="C99" s="10"/>
      <c r="D99" s="140" t="s">
        <v>100</v>
      </c>
      <c r="E99" s="141"/>
      <c r="F99" s="141"/>
      <c r="G99" s="141"/>
      <c r="H99" s="141"/>
      <c r="I99" s="141"/>
      <c r="J99" s="142">
        <f>J207</f>
        <v>0</v>
      </c>
      <c r="K99" s="10"/>
      <c r="L99" s="13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39"/>
      <c r="C100" s="10"/>
      <c r="D100" s="140" t="s">
        <v>101</v>
      </c>
      <c r="E100" s="141"/>
      <c r="F100" s="141"/>
      <c r="G100" s="141"/>
      <c r="H100" s="141"/>
      <c r="I100" s="141"/>
      <c r="J100" s="142">
        <f>J260</f>
        <v>0</v>
      </c>
      <c r="K100" s="10"/>
      <c r="L100" s="13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39"/>
      <c r="C101" s="10"/>
      <c r="D101" s="140" t="s">
        <v>102</v>
      </c>
      <c r="E101" s="141"/>
      <c r="F101" s="141"/>
      <c r="G101" s="141"/>
      <c r="H101" s="141"/>
      <c r="I101" s="141"/>
      <c r="J101" s="142">
        <f>J276</f>
        <v>0</v>
      </c>
      <c r="K101" s="10"/>
      <c r="L101" s="13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39"/>
      <c r="C102" s="10"/>
      <c r="D102" s="140" t="s">
        <v>103</v>
      </c>
      <c r="E102" s="141"/>
      <c r="F102" s="141"/>
      <c r="G102" s="141"/>
      <c r="H102" s="141"/>
      <c r="I102" s="141"/>
      <c r="J102" s="142">
        <f>J295</f>
        <v>0</v>
      </c>
      <c r="K102" s="10"/>
      <c r="L102" s="13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39"/>
      <c r="C103" s="10"/>
      <c r="D103" s="140" t="s">
        <v>104</v>
      </c>
      <c r="E103" s="141"/>
      <c r="F103" s="141"/>
      <c r="G103" s="141"/>
      <c r="H103" s="141"/>
      <c r="I103" s="141"/>
      <c r="J103" s="142">
        <f>J357</f>
        <v>0</v>
      </c>
      <c r="K103" s="10"/>
      <c r="L103" s="13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39"/>
      <c r="C104" s="10"/>
      <c r="D104" s="140" t="s">
        <v>105</v>
      </c>
      <c r="E104" s="141"/>
      <c r="F104" s="141"/>
      <c r="G104" s="141"/>
      <c r="H104" s="141"/>
      <c r="I104" s="141"/>
      <c r="J104" s="142">
        <f>J383</f>
        <v>0</v>
      </c>
      <c r="K104" s="10"/>
      <c r="L104" s="13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39"/>
      <c r="C105" s="10"/>
      <c r="D105" s="140" t="s">
        <v>106</v>
      </c>
      <c r="E105" s="141"/>
      <c r="F105" s="141"/>
      <c r="G105" s="141"/>
      <c r="H105" s="141"/>
      <c r="I105" s="141"/>
      <c r="J105" s="142">
        <f>J413</f>
        <v>0</v>
      </c>
      <c r="K105" s="10"/>
      <c r="L105" s="13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39"/>
      <c r="C106" s="10"/>
      <c r="D106" s="140" t="s">
        <v>107</v>
      </c>
      <c r="E106" s="141"/>
      <c r="F106" s="141"/>
      <c r="G106" s="141"/>
      <c r="H106" s="141"/>
      <c r="I106" s="141"/>
      <c r="J106" s="142">
        <f>J418</f>
        <v>0</v>
      </c>
      <c r="K106" s="10"/>
      <c r="L106" s="13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2" customFormat="1" ht="21.84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hidden="1" s="2" customFormat="1" ht="6.96" customHeight="1">
      <c r="A108" s="37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hidden="1"/>
    <row r="110" hidden="1"/>
    <row r="111" hidden="1"/>
    <row r="112" s="2" customFormat="1" ht="6.96" customHeight="1">
      <c r="A112" s="37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4.96" customHeight="1">
      <c r="A113" s="37"/>
      <c r="B113" s="38"/>
      <c r="C113" s="22" t="s">
        <v>108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16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6.25" customHeight="1">
      <c r="A116" s="37"/>
      <c r="B116" s="38"/>
      <c r="C116" s="37"/>
      <c r="D116" s="37"/>
      <c r="E116" s="116" t="str">
        <f>E7</f>
        <v>Rekonstrukce SSZ, Praha 6, č. akce 1000096/4, 4.etapa Na Petřinách - Na Větrníku</v>
      </c>
      <c r="F116" s="31"/>
      <c r="G116" s="31"/>
      <c r="H116" s="31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91</v>
      </c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6.5" customHeight="1">
      <c r="A118" s="37"/>
      <c r="B118" s="38"/>
      <c r="C118" s="37"/>
      <c r="D118" s="37"/>
      <c r="E118" s="66" t="str">
        <f>E9</f>
        <v>101 - Komunikace</v>
      </c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20</v>
      </c>
      <c r="D120" s="37"/>
      <c r="E120" s="37"/>
      <c r="F120" s="26" t="str">
        <f>F12</f>
        <v>Praha 6</v>
      </c>
      <c r="G120" s="37"/>
      <c r="H120" s="37"/>
      <c r="I120" s="31" t="s">
        <v>22</v>
      </c>
      <c r="J120" s="68" t="str">
        <f>IF(J12="","",J12)</f>
        <v>8. 2. 2021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5.15" customHeight="1">
      <c r="A122" s="37"/>
      <c r="B122" s="38"/>
      <c r="C122" s="31" t="s">
        <v>24</v>
      </c>
      <c r="D122" s="37"/>
      <c r="E122" s="37"/>
      <c r="F122" s="26" t="str">
        <f>E15</f>
        <v>Technická správa komunikací hl. m. Prahy, a.s.</v>
      </c>
      <c r="G122" s="37"/>
      <c r="H122" s="37"/>
      <c r="I122" s="31" t="s">
        <v>32</v>
      </c>
      <c r="J122" s="35" t="str">
        <f>E21</f>
        <v>Sinpps s.r.o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5.15" customHeight="1">
      <c r="A123" s="37"/>
      <c r="B123" s="38"/>
      <c r="C123" s="31" t="s">
        <v>30</v>
      </c>
      <c r="D123" s="37"/>
      <c r="E123" s="37"/>
      <c r="F123" s="26" t="str">
        <f>IF(E18="","",E18)</f>
        <v>Vyplň údaj</v>
      </c>
      <c r="G123" s="37"/>
      <c r="H123" s="37"/>
      <c r="I123" s="31" t="s">
        <v>36</v>
      </c>
      <c r="J123" s="35" t="str">
        <f>E24</f>
        <v>Sinpps s.r.o</v>
      </c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0.32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11" customFormat="1" ht="29.28" customHeight="1">
      <c r="A125" s="143"/>
      <c r="B125" s="144"/>
      <c r="C125" s="145" t="s">
        <v>109</v>
      </c>
      <c r="D125" s="146" t="s">
        <v>64</v>
      </c>
      <c r="E125" s="146" t="s">
        <v>60</v>
      </c>
      <c r="F125" s="146" t="s">
        <v>61</v>
      </c>
      <c r="G125" s="146" t="s">
        <v>110</v>
      </c>
      <c r="H125" s="146" t="s">
        <v>111</v>
      </c>
      <c r="I125" s="146" t="s">
        <v>112</v>
      </c>
      <c r="J125" s="146" t="s">
        <v>95</v>
      </c>
      <c r="K125" s="147" t="s">
        <v>113</v>
      </c>
      <c r="L125" s="148"/>
      <c r="M125" s="85" t="s">
        <v>1</v>
      </c>
      <c r="N125" s="86" t="s">
        <v>43</v>
      </c>
      <c r="O125" s="86" t="s">
        <v>114</v>
      </c>
      <c r="P125" s="86" t="s">
        <v>115</v>
      </c>
      <c r="Q125" s="86" t="s">
        <v>116</v>
      </c>
      <c r="R125" s="86" t="s">
        <v>117</v>
      </c>
      <c r="S125" s="86" t="s">
        <v>118</v>
      </c>
      <c r="T125" s="87" t="s">
        <v>119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</row>
    <row r="126" s="2" customFormat="1" ht="22.8" customHeight="1">
      <c r="A126" s="37"/>
      <c r="B126" s="38"/>
      <c r="C126" s="92" t="s">
        <v>120</v>
      </c>
      <c r="D126" s="37"/>
      <c r="E126" s="37"/>
      <c r="F126" s="37"/>
      <c r="G126" s="37"/>
      <c r="H126" s="37"/>
      <c r="I126" s="37"/>
      <c r="J126" s="149">
        <f>BK126</f>
        <v>0</v>
      </c>
      <c r="K126" s="37"/>
      <c r="L126" s="38"/>
      <c r="M126" s="88"/>
      <c r="N126" s="72"/>
      <c r="O126" s="89"/>
      <c r="P126" s="150">
        <f>P127</f>
        <v>0</v>
      </c>
      <c r="Q126" s="89"/>
      <c r="R126" s="150">
        <f>R127</f>
        <v>668.0053408</v>
      </c>
      <c r="S126" s="89"/>
      <c r="T126" s="151">
        <f>T127</f>
        <v>2788.1595000000007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78</v>
      </c>
      <c r="AU126" s="18" t="s">
        <v>97</v>
      </c>
      <c r="BK126" s="152">
        <f>BK127</f>
        <v>0</v>
      </c>
    </row>
    <row r="127" s="12" customFormat="1" ht="25.92" customHeight="1">
      <c r="A127" s="12"/>
      <c r="B127" s="153"/>
      <c r="C127" s="12"/>
      <c r="D127" s="154" t="s">
        <v>78</v>
      </c>
      <c r="E127" s="155" t="s">
        <v>121</v>
      </c>
      <c r="F127" s="155" t="s">
        <v>122</v>
      </c>
      <c r="G127" s="12"/>
      <c r="H127" s="12"/>
      <c r="I127" s="156"/>
      <c r="J127" s="157">
        <f>BK127</f>
        <v>0</v>
      </c>
      <c r="K127" s="12"/>
      <c r="L127" s="153"/>
      <c r="M127" s="158"/>
      <c r="N127" s="159"/>
      <c r="O127" s="159"/>
      <c r="P127" s="160">
        <f>P128+P207+P260+P276+P295+P357+P383+P413+P418</f>
        <v>0</v>
      </c>
      <c r="Q127" s="159"/>
      <c r="R127" s="160">
        <f>R128+R207+R260+R276+R295+R357+R383+R413+R418</f>
        <v>668.0053408</v>
      </c>
      <c r="S127" s="159"/>
      <c r="T127" s="161">
        <f>T128+T207+T260+T276+T295+T357+T383+T413+T418</f>
        <v>2788.1595000000007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4" t="s">
        <v>87</v>
      </c>
      <c r="AT127" s="162" t="s">
        <v>78</v>
      </c>
      <c r="AU127" s="162" t="s">
        <v>79</v>
      </c>
      <c r="AY127" s="154" t="s">
        <v>123</v>
      </c>
      <c r="BK127" s="163">
        <f>BK128+BK207+BK260+BK276+BK295+BK357+BK383+BK413+BK418</f>
        <v>0</v>
      </c>
    </row>
    <row r="128" s="12" customFormat="1" ht="22.8" customHeight="1">
      <c r="A128" s="12"/>
      <c r="B128" s="153"/>
      <c r="C128" s="12"/>
      <c r="D128" s="154" t="s">
        <v>78</v>
      </c>
      <c r="E128" s="164" t="s">
        <v>87</v>
      </c>
      <c r="F128" s="164" t="s">
        <v>124</v>
      </c>
      <c r="G128" s="12"/>
      <c r="H128" s="12"/>
      <c r="I128" s="156"/>
      <c r="J128" s="165">
        <f>BK128</f>
        <v>0</v>
      </c>
      <c r="K128" s="12"/>
      <c r="L128" s="153"/>
      <c r="M128" s="158"/>
      <c r="N128" s="159"/>
      <c r="O128" s="159"/>
      <c r="P128" s="160">
        <f>SUM(P129:P206)</f>
        <v>0</v>
      </c>
      <c r="Q128" s="159"/>
      <c r="R128" s="160">
        <f>SUM(R129:R206)</f>
        <v>129.55686</v>
      </c>
      <c r="S128" s="159"/>
      <c r="T128" s="161">
        <f>SUM(T129:T206)</f>
        <v>2514.2220000000007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4" t="s">
        <v>87</v>
      </c>
      <c r="AT128" s="162" t="s">
        <v>78</v>
      </c>
      <c r="AU128" s="162" t="s">
        <v>87</v>
      </c>
      <c r="AY128" s="154" t="s">
        <v>123</v>
      </c>
      <c r="BK128" s="163">
        <f>SUM(BK129:BK206)</f>
        <v>0</v>
      </c>
    </row>
    <row r="129" s="2" customFormat="1">
      <c r="A129" s="37"/>
      <c r="B129" s="166"/>
      <c r="C129" s="167" t="s">
        <v>87</v>
      </c>
      <c r="D129" s="167" t="s">
        <v>125</v>
      </c>
      <c r="E129" s="168" t="s">
        <v>126</v>
      </c>
      <c r="F129" s="169" t="s">
        <v>127</v>
      </c>
      <c r="G129" s="170" t="s">
        <v>128</v>
      </c>
      <c r="H129" s="171">
        <v>6540</v>
      </c>
      <c r="I129" s="172"/>
      <c r="J129" s="173">
        <f>ROUND(I129*H129,2)</f>
        <v>0</v>
      </c>
      <c r="K129" s="169" t="s">
        <v>129</v>
      </c>
      <c r="L129" s="38"/>
      <c r="M129" s="174" t="s">
        <v>1</v>
      </c>
      <c r="N129" s="175" t="s">
        <v>44</v>
      </c>
      <c r="O129" s="76"/>
      <c r="P129" s="176">
        <f>O129*H129</f>
        <v>0</v>
      </c>
      <c r="Q129" s="176">
        <v>6.0000000000000002E-05</v>
      </c>
      <c r="R129" s="176">
        <f>Q129*H129</f>
        <v>0.39240000000000003</v>
      </c>
      <c r="S129" s="176">
        <v>0.11500000000000001</v>
      </c>
      <c r="T129" s="177">
        <f>S129*H129</f>
        <v>752.10000000000002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78" t="s">
        <v>130</v>
      </c>
      <c r="AT129" s="178" t="s">
        <v>125</v>
      </c>
      <c r="AU129" s="178" t="s">
        <v>89</v>
      </c>
      <c r="AY129" s="18" t="s">
        <v>123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8" t="s">
        <v>87</v>
      </c>
      <c r="BK129" s="179">
        <f>ROUND(I129*H129,2)</f>
        <v>0</v>
      </c>
      <c r="BL129" s="18" t="s">
        <v>130</v>
      </c>
      <c r="BM129" s="178" t="s">
        <v>131</v>
      </c>
    </row>
    <row r="130" s="13" customFormat="1">
      <c r="A130" s="13"/>
      <c r="B130" s="180"/>
      <c r="C130" s="13"/>
      <c r="D130" s="181" t="s">
        <v>132</v>
      </c>
      <c r="E130" s="182" t="s">
        <v>1</v>
      </c>
      <c r="F130" s="183" t="s">
        <v>133</v>
      </c>
      <c r="G130" s="13"/>
      <c r="H130" s="184">
        <v>6540</v>
      </c>
      <c r="I130" s="185"/>
      <c r="J130" s="13"/>
      <c r="K130" s="13"/>
      <c r="L130" s="180"/>
      <c r="M130" s="186"/>
      <c r="N130" s="187"/>
      <c r="O130" s="187"/>
      <c r="P130" s="187"/>
      <c r="Q130" s="187"/>
      <c r="R130" s="187"/>
      <c r="S130" s="187"/>
      <c r="T130" s="18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2" t="s">
        <v>132</v>
      </c>
      <c r="AU130" s="182" t="s">
        <v>89</v>
      </c>
      <c r="AV130" s="13" t="s">
        <v>89</v>
      </c>
      <c r="AW130" s="13" t="s">
        <v>37</v>
      </c>
      <c r="AX130" s="13" t="s">
        <v>87</v>
      </c>
      <c r="AY130" s="182" t="s">
        <v>123</v>
      </c>
    </row>
    <row r="131" s="2" customFormat="1" ht="44.25" customHeight="1">
      <c r="A131" s="37"/>
      <c r="B131" s="166"/>
      <c r="C131" s="167" t="s">
        <v>89</v>
      </c>
      <c r="D131" s="167" t="s">
        <v>125</v>
      </c>
      <c r="E131" s="168" t="s">
        <v>134</v>
      </c>
      <c r="F131" s="169" t="s">
        <v>135</v>
      </c>
      <c r="G131" s="170" t="s">
        <v>128</v>
      </c>
      <c r="H131" s="171">
        <v>260</v>
      </c>
      <c r="I131" s="172"/>
      <c r="J131" s="173">
        <f>ROUND(I131*H131,2)</f>
        <v>0</v>
      </c>
      <c r="K131" s="169" t="s">
        <v>129</v>
      </c>
      <c r="L131" s="38"/>
      <c r="M131" s="174" t="s">
        <v>1</v>
      </c>
      <c r="N131" s="175" t="s">
        <v>44</v>
      </c>
      <c r="O131" s="76"/>
      <c r="P131" s="176">
        <f>O131*H131</f>
        <v>0</v>
      </c>
      <c r="Q131" s="176">
        <v>0</v>
      </c>
      <c r="R131" s="176">
        <f>Q131*H131</f>
        <v>0</v>
      </c>
      <c r="S131" s="176">
        <v>0.32000000000000001</v>
      </c>
      <c r="T131" s="177">
        <f>S131*H131</f>
        <v>83.200000000000003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78" t="s">
        <v>130</v>
      </c>
      <c r="AT131" s="178" t="s">
        <v>125</v>
      </c>
      <c r="AU131" s="178" t="s">
        <v>89</v>
      </c>
      <c r="AY131" s="18" t="s">
        <v>123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18" t="s">
        <v>87</v>
      </c>
      <c r="BK131" s="179">
        <f>ROUND(I131*H131,2)</f>
        <v>0</v>
      </c>
      <c r="BL131" s="18" t="s">
        <v>130</v>
      </c>
      <c r="BM131" s="178" t="s">
        <v>136</v>
      </c>
    </row>
    <row r="132" s="13" customFormat="1">
      <c r="A132" s="13"/>
      <c r="B132" s="180"/>
      <c r="C132" s="13"/>
      <c r="D132" s="181" t="s">
        <v>132</v>
      </c>
      <c r="E132" s="182" t="s">
        <v>1</v>
      </c>
      <c r="F132" s="183" t="s">
        <v>137</v>
      </c>
      <c r="G132" s="13"/>
      <c r="H132" s="184">
        <v>260</v>
      </c>
      <c r="I132" s="185"/>
      <c r="J132" s="13"/>
      <c r="K132" s="13"/>
      <c r="L132" s="180"/>
      <c r="M132" s="186"/>
      <c r="N132" s="187"/>
      <c r="O132" s="187"/>
      <c r="P132" s="187"/>
      <c r="Q132" s="187"/>
      <c r="R132" s="187"/>
      <c r="S132" s="187"/>
      <c r="T132" s="18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2" t="s">
        <v>132</v>
      </c>
      <c r="AU132" s="182" t="s">
        <v>89</v>
      </c>
      <c r="AV132" s="13" t="s">
        <v>89</v>
      </c>
      <c r="AW132" s="13" t="s">
        <v>37</v>
      </c>
      <c r="AX132" s="13" t="s">
        <v>87</v>
      </c>
      <c r="AY132" s="182" t="s">
        <v>123</v>
      </c>
    </row>
    <row r="133" s="2" customFormat="1">
      <c r="A133" s="37"/>
      <c r="B133" s="166"/>
      <c r="C133" s="167" t="s">
        <v>138</v>
      </c>
      <c r="D133" s="167" t="s">
        <v>125</v>
      </c>
      <c r="E133" s="168" t="s">
        <v>139</v>
      </c>
      <c r="F133" s="169" t="s">
        <v>140</v>
      </c>
      <c r="G133" s="170" t="s">
        <v>128</v>
      </c>
      <c r="H133" s="171">
        <v>880</v>
      </c>
      <c r="I133" s="172"/>
      <c r="J133" s="173">
        <f>ROUND(I133*H133,2)</f>
        <v>0</v>
      </c>
      <c r="K133" s="169" t="s">
        <v>129</v>
      </c>
      <c r="L133" s="38"/>
      <c r="M133" s="174" t="s">
        <v>1</v>
      </c>
      <c r="N133" s="175" t="s">
        <v>44</v>
      </c>
      <c r="O133" s="76"/>
      <c r="P133" s="176">
        <f>O133*H133</f>
        <v>0</v>
      </c>
      <c r="Q133" s="176">
        <v>0</v>
      </c>
      <c r="R133" s="176">
        <f>Q133*H133</f>
        <v>0</v>
      </c>
      <c r="S133" s="176">
        <v>0.32500000000000001</v>
      </c>
      <c r="T133" s="177">
        <f>S133*H133</f>
        <v>286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78" t="s">
        <v>130</v>
      </c>
      <c r="AT133" s="178" t="s">
        <v>125</v>
      </c>
      <c r="AU133" s="178" t="s">
        <v>89</v>
      </c>
      <c r="AY133" s="18" t="s">
        <v>123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18" t="s">
        <v>87</v>
      </c>
      <c r="BK133" s="179">
        <f>ROUND(I133*H133,2)</f>
        <v>0</v>
      </c>
      <c r="BL133" s="18" t="s">
        <v>130</v>
      </c>
      <c r="BM133" s="178" t="s">
        <v>141</v>
      </c>
    </row>
    <row r="134" s="13" customFormat="1">
      <c r="A134" s="13"/>
      <c r="B134" s="180"/>
      <c r="C134" s="13"/>
      <c r="D134" s="181" t="s">
        <v>132</v>
      </c>
      <c r="E134" s="182" t="s">
        <v>1</v>
      </c>
      <c r="F134" s="183" t="s">
        <v>142</v>
      </c>
      <c r="G134" s="13"/>
      <c r="H134" s="184">
        <v>470</v>
      </c>
      <c r="I134" s="185"/>
      <c r="J134" s="13"/>
      <c r="K134" s="13"/>
      <c r="L134" s="180"/>
      <c r="M134" s="186"/>
      <c r="N134" s="187"/>
      <c r="O134" s="187"/>
      <c r="P134" s="187"/>
      <c r="Q134" s="187"/>
      <c r="R134" s="187"/>
      <c r="S134" s="187"/>
      <c r="T134" s="18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2" t="s">
        <v>132</v>
      </c>
      <c r="AU134" s="182" t="s">
        <v>89</v>
      </c>
      <c r="AV134" s="13" t="s">
        <v>89</v>
      </c>
      <c r="AW134" s="13" t="s">
        <v>37</v>
      </c>
      <c r="AX134" s="13" t="s">
        <v>79</v>
      </c>
      <c r="AY134" s="182" t="s">
        <v>123</v>
      </c>
    </row>
    <row r="135" s="13" customFormat="1">
      <c r="A135" s="13"/>
      <c r="B135" s="180"/>
      <c r="C135" s="13"/>
      <c r="D135" s="181" t="s">
        <v>132</v>
      </c>
      <c r="E135" s="182" t="s">
        <v>1</v>
      </c>
      <c r="F135" s="183" t="s">
        <v>143</v>
      </c>
      <c r="G135" s="13"/>
      <c r="H135" s="184">
        <v>260</v>
      </c>
      <c r="I135" s="185"/>
      <c r="J135" s="13"/>
      <c r="K135" s="13"/>
      <c r="L135" s="180"/>
      <c r="M135" s="186"/>
      <c r="N135" s="187"/>
      <c r="O135" s="187"/>
      <c r="P135" s="187"/>
      <c r="Q135" s="187"/>
      <c r="R135" s="187"/>
      <c r="S135" s="187"/>
      <c r="T135" s="18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2" t="s">
        <v>132</v>
      </c>
      <c r="AU135" s="182" t="s">
        <v>89</v>
      </c>
      <c r="AV135" s="13" t="s">
        <v>89</v>
      </c>
      <c r="AW135" s="13" t="s">
        <v>37</v>
      </c>
      <c r="AX135" s="13" t="s">
        <v>79</v>
      </c>
      <c r="AY135" s="182" t="s">
        <v>123</v>
      </c>
    </row>
    <row r="136" s="13" customFormat="1">
      <c r="A136" s="13"/>
      <c r="B136" s="180"/>
      <c r="C136" s="13"/>
      <c r="D136" s="181" t="s">
        <v>132</v>
      </c>
      <c r="E136" s="182" t="s">
        <v>1</v>
      </c>
      <c r="F136" s="183" t="s">
        <v>144</v>
      </c>
      <c r="G136" s="13"/>
      <c r="H136" s="184">
        <v>150</v>
      </c>
      <c r="I136" s="185"/>
      <c r="J136" s="13"/>
      <c r="K136" s="13"/>
      <c r="L136" s="180"/>
      <c r="M136" s="186"/>
      <c r="N136" s="187"/>
      <c r="O136" s="187"/>
      <c r="P136" s="187"/>
      <c r="Q136" s="187"/>
      <c r="R136" s="187"/>
      <c r="S136" s="187"/>
      <c r="T136" s="18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2" t="s">
        <v>132</v>
      </c>
      <c r="AU136" s="182" t="s">
        <v>89</v>
      </c>
      <c r="AV136" s="13" t="s">
        <v>89</v>
      </c>
      <c r="AW136" s="13" t="s">
        <v>37</v>
      </c>
      <c r="AX136" s="13" t="s">
        <v>79</v>
      </c>
      <c r="AY136" s="182" t="s">
        <v>123</v>
      </c>
    </row>
    <row r="137" s="14" customFormat="1">
      <c r="A137" s="14"/>
      <c r="B137" s="189"/>
      <c r="C137" s="14"/>
      <c r="D137" s="181" t="s">
        <v>132</v>
      </c>
      <c r="E137" s="190" t="s">
        <v>1</v>
      </c>
      <c r="F137" s="191" t="s">
        <v>145</v>
      </c>
      <c r="G137" s="14"/>
      <c r="H137" s="192">
        <v>880</v>
      </c>
      <c r="I137" s="193"/>
      <c r="J137" s="14"/>
      <c r="K137" s="14"/>
      <c r="L137" s="189"/>
      <c r="M137" s="194"/>
      <c r="N137" s="195"/>
      <c r="O137" s="195"/>
      <c r="P137" s="195"/>
      <c r="Q137" s="195"/>
      <c r="R137" s="195"/>
      <c r="S137" s="195"/>
      <c r="T137" s="19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190" t="s">
        <v>132</v>
      </c>
      <c r="AU137" s="190" t="s">
        <v>89</v>
      </c>
      <c r="AV137" s="14" t="s">
        <v>130</v>
      </c>
      <c r="AW137" s="14" t="s">
        <v>37</v>
      </c>
      <c r="AX137" s="14" t="s">
        <v>87</v>
      </c>
      <c r="AY137" s="190" t="s">
        <v>123</v>
      </c>
    </row>
    <row r="138" s="2" customFormat="1">
      <c r="A138" s="37"/>
      <c r="B138" s="166"/>
      <c r="C138" s="167" t="s">
        <v>130</v>
      </c>
      <c r="D138" s="167" t="s">
        <v>125</v>
      </c>
      <c r="E138" s="168" t="s">
        <v>146</v>
      </c>
      <c r="F138" s="169" t="s">
        <v>147</v>
      </c>
      <c r="G138" s="170" t="s">
        <v>128</v>
      </c>
      <c r="H138" s="171">
        <v>880</v>
      </c>
      <c r="I138" s="172"/>
      <c r="J138" s="173">
        <f>ROUND(I138*H138,2)</f>
        <v>0</v>
      </c>
      <c r="K138" s="169" t="s">
        <v>129</v>
      </c>
      <c r="L138" s="38"/>
      <c r="M138" s="174" t="s">
        <v>1</v>
      </c>
      <c r="N138" s="175" t="s">
        <v>44</v>
      </c>
      <c r="O138" s="76"/>
      <c r="P138" s="176">
        <f>O138*H138</f>
        <v>0</v>
      </c>
      <c r="Q138" s="176">
        <v>0</v>
      </c>
      <c r="R138" s="176">
        <f>Q138*H138</f>
        <v>0</v>
      </c>
      <c r="S138" s="176">
        <v>0.44</v>
      </c>
      <c r="T138" s="177">
        <f>S138*H138</f>
        <v>387.19999999999999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78" t="s">
        <v>130</v>
      </c>
      <c r="AT138" s="178" t="s">
        <v>125</v>
      </c>
      <c r="AU138" s="178" t="s">
        <v>89</v>
      </c>
      <c r="AY138" s="18" t="s">
        <v>123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87</v>
      </c>
      <c r="BK138" s="179">
        <f>ROUND(I138*H138,2)</f>
        <v>0</v>
      </c>
      <c r="BL138" s="18" t="s">
        <v>130</v>
      </c>
      <c r="BM138" s="178" t="s">
        <v>148</v>
      </c>
    </row>
    <row r="139" s="13" customFormat="1">
      <c r="A139" s="13"/>
      <c r="B139" s="180"/>
      <c r="C139" s="13"/>
      <c r="D139" s="181" t="s">
        <v>132</v>
      </c>
      <c r="E139" s="182" t="s">
        <v>1</v>
      </c>
      <c r="F139" s="183" t="s">
        <v>142</v>
      </c>
      <c r="G139" s="13"/>
      <c r="H139" s="184">
        <v>470</v>
      </c>
      <c r="I139" s="185"/>
      <c r="J139" s="13"/>
      <c r="K139" s="13"/>
      <c r="L139" s="180"/>
      <c r="M139" s="186"/>
      <c r="N139" s="187"/>
      <c r="O139" s="187"/>
      <c r="P139" s="187"/>
      <c r="Q139" s="187"/>
      <c r="R139" s="187"/>
      <c r="S139" s="187"/>
      <c r="T139" s="18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2" t="s">
        <v>132</v>
      </c>
      <c r="AU139" s="182" t="s">
        <v>89</v>
      </c>
      <c r="AV139" s="13" t="s">
        <v>89</v>
      </c>
      <c r="AW139" s="13" t="s">
        <v>37</v>
      </c>
      <c r="AX139" s="13" t="s">
        <v>79</v>
      </c>
      <c r="AY139" s="182" t="s">
        <v>123</v>
      </c>
    </row>
    <row r="140" s="13" customFormat="1">
      <c r="A140" s="13"/>
      <c r="B140" s="180"/>
      <c r="C140" s="13"/>
      <c r="D140" s="181" t="s">
        <v>132</v>
      </c>
      <c r="E140" s="182" t="s">
        <v>1</v>
      </c>
      <c r="F140" s="183" t="s">
        <v>143</v>
      </c>
      <c r="G140" s="13"/>
      <c r="H140" s="184">
        <v>260</v>
      </c>
      <c r="I140" s="185"/>
      <c r="J140" s="13"/>
      <c r="K140" s="13"/>
      <c r="L140" s="180"/>
      <c r="M140" s="186"/>
      <c r="N140" s="187"/>
      <c r="O140" s="187"/>
      <c r="P140" s="187"/>
      <c r="Q140" s="187"/>
      <c r="R140" s="187"/>
      <c r="S140" s="187"/>
      <c r="T140" s="18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2" t="s">
        <v>132</v>
      </c>
      <c r="AU140" s="182" t="s">
        <v>89</v>
      </c>
      <c r="AV140" s="13" t="s">
        <v>89</v>
      </c>
      <c r="AW140" s="13" t="s">
        <v>37</v>
      </c>
      <c r="AX140" s="13" t="s">
        <v>79</v>
      </c>
      <c r="AY140" s="182" t="s">
        <v>123</v>
      </c>
    </row>
    <row r="141" s="13" customFormat="1">
      <c r="A141" s="13"/>
      <c r="B141" s="180"/>
      <c r="C141" s="13"/>
      <c r="D141" s="181" t="s">
        <v>132</v>
      </c>
      <c r="E141" s="182" t="s">
        <v>1</v>
      </c>
      <c r="F141" s="183" t="s">
        <v>144</v>
      </c>
      <c r="G141" s="13"/>
      <c r="H141" s="184">
        <v>150</v>
      </c>
      <c r="I141" s="185"/>
      <c r="J141" s="13"/>
      <c r="K141" s="13"/>
      <c r="L141" s="180"/>
      <c r="M141" s="186"/>
      <c r="N141" s="187"/>
      <c r="O141" s="187"/>
      <c r="P141" s="187"/>
      <c r="Q141" s="187"/>
      <c r="R141" s="187"/>
      <c r="S141" s="187"/>
      <c r="T141" s="18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2" t="s">
        <v>132</v>
      </c>
      <c r="AU141" s="182" t="s">
        <v>89</v>
      </c>
      <c r="AV141" s="13" t="s">
        <v>89</v>
      </c>
      <c r="AW141" s="13" t="s">
        <v>37</v>
      </c>
      <c r="AX141" s="13" t="s">
        <v>79</v>
      </c>
      <c r="AY141" s="182" t="s">
        <v>123</v>
      </c>
    </row>
    <row r="142" s="14" customFormat="1">
      <c r="A142" s="14"/>
      <c r="B142" s="189"/>
      <c r="C142" s="14"/>
      <c r="D142" s="181" t="s">
        <v>132</v>
      </c>
      <c r="E142" s="190" t="s">
        <v>1</v>
      </c>
      <c r="F142" s="191" t="s">
        <v>145</v>
      </c>
      <c r="G142" s="14"/>
      <c r="H142" s="192">
        <v>880</v>
      </c>
      <c r="I142" s="193"/>
      <c r="J142" s="14"/>
      <c r="K142" s="14"/>
      <c r="L142" s="189"/>
      <c r="M142" s="194"/>
      <c r="N142" s="195"/>
      <c r="O142" s="195"/>
      <c r="P142" s="195"/>
      <c r="Q142" s="195"/>
      <c r="R142" s="195"/>
      <c r="S142" s="195"/>
      <c r="T142" s="19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190" t="s">
        <v>132</v>
      </c>
      <c r="AU142" s="190" t="s">
        <v>89</v>
      </c>
      <c r="AV142" s="14" t="s">
        <v>130</v>
      </c>
      <c r="AW142" s="14" t="s">
        <v>37</v>
      </c>
      <c r="AX142" s="14" t="s">
        <v>87</v>
      </c>
      <c r="AY142" s="190" t="s">
        <v>123</v>
      </c>
    </row>
    <row r="143" s="2" customFormat="1" ht="33" customHeight="1">
      <c r="A143" s="37"/>
      <c r="B143" s="166"/>
      <c r="C143" s="167" t="s">
        <v>149</v>
      </c>
      <c r="D143" s="167" t="s">
        <v>125</v>
      </c>
      <c r="E143" s="168" t="s">
        <v>150</v>
      </c>
      <c r="F143" s="169" t="s">
        <v>151</v>
      </c>
      <c r="G143" s="170" t="s">
        <v>128</v>
      </c>
      <c r="H143" s="171">
        <v>55</v>
      </c>
      <c r="I143" s="172"/>
      <c r="J143" s="173">
        <f>ROUND(I143*H143,2)</f>
        <v>0</v>
      </c>
      <c r="K143" s="169" t="s">
        <v>129</v>
      </c>
      <c r="L143" s="38"/>
      <c r="M143" s="174" t="s">
        <v>1</v>
      </c>
      <c r="N143" s="175" t="s">
        <v>44</v>
      </c>
      <c r="O143" s="76"/>
      <c r="P143" s="176">
        <f>O143*H143</f>
        <v>0</v>
      </c>
      <c r="Q143" s="176">
        <v>0</v>
      </c>
      <c r="R143" s="176">
        <f>Q143*H143</f>
        <v>0</v>
      </c>
      <c r="S143" s="176">
        <v>0.32500000000000001</v>
      </c>
      <c r="T143" s="177">
        <f>S143*H143</f>
        <v>17.875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78" t="s">
        <v>130</v>
      </c>
      <c r="AT143" s="178" t="s">
        <v>125</v>
      </c>
      <c r="AU143" s="178" t="s">
        <v>89</v>
      </c>
      <c r="AY143" s="18" t="s">
        <v>123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8" t="s">
        <v>87</v>
      </c>
      <c r="BK143" s="179">
        <f>ROUND(I143*H143,2)</f>
        <v>0</v>
      </c>
      <c r="BL143" s="18" t="s">
        <v>130</v>
      </c>
      <c r="BM143" s="178" t="s">
        <v>152</v>
      </c>
    </row>
    <row r="144" s="13" customFormat="1">
      <c r="A144" s="13"/>
      <c r="B144" s="180"/>
      <c r="C144" s="13"/>
      <c r="D144" s="181" t="s">
        <v>132</v>
      </c>
      <c r="E144" s="182" t="s">
        <v>1</v>
      </c>
      <c r="F144" s="183" t="s">
        <v>153</v>
      </c>
      <c r="G144" s="13"/>
      <c r="H144" s="184">
        <v>55</v>
      </c>
      <c r="I144" s="185"/>
      <c r="J144" s="13"/>
      <c r="K144" s="13"/>
      <c r="L144" s="180"/>
      <c r="M144" s="186"/>
      <c r="N144" s="187"/>
      <c r="O144" s="187"/>
      <c r="P144" s="187"/>
      <c r="Q144" s="187"/>
      <c r="R144" s="187"/>
      <c r="S144" s="187"/>
      <c r="T144" s="18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2" t="s">
        <v>132</v>
      </c>
      <c r="AU144" s="182" t="s">
        <v>89</v>
      </c>
      <c r="AV144" s="13" t="s">
        <v>89</v>
      </c>
      <c r="AW144" s="13" t="s">
        <v>37</v>
      </c>
      <c r="AX144" s="13" t="s">
        <v>87</v>
      </c>
      <c r="AY144" s="182" t="s">
        <v>123</v>
      </c>
    </row>
    <row r="145" s="2" customFormat="1">
      <c r="A145" s="37"/>
      <c r="B145" s="166"/>
      <c r="C145" s="167" t="s">
        <v>154</v>
      </c>
      <c r="D145" s="167" t="s">
        <v>125</v>
      </c>
      <c r="E145" s="168" t="s">
        <v>155</v>
      </c>
      <c r="F145" s="169" t="s">
        <v>156</v>
      </c>
      <c r="G145" s="170" t="s">
        <v>128</v>
      </c>
      <c r="H145" s="171">
        <v>1180</v>
      </c>
      <c r="I145" s="172"/>
      <c r="J145" s="173">
        <f>ROUND(I145*H145,2)</f>
        <v>0</v>
      </c>
      <c r="K145" s="169" t="s">
        <v>129</v>
      </c>
      <c r="L145" s="38"/>
      <c r="M145" s="174" t="s">
        <v>1</v>
      </c>
      <c r="N145" s="175" t="s">
        <v>44</v>
      </c>
      <c r="O145" s="76"/>
      <c r="P145" s="176">
        <f>O145*H145</f>
        <v>0</v>
      </c>
      <c r="Q145" s="176">
        <v>0</v>
      </c>
      <c r="R145" s="176">
        <f>Q145*H145</f>
        <v>0</v>
      </c>
      <c r="S145" s="176">
        <v>0.22</v>
      </c>
      <c r="T145" s="177">
        <f>S145*H145</f>
        <v>259.60000000000002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78" t="s">
        <v>130</v>
      </c>
      <c r="AT145" s="178" t="s">
        <v>125</v>
      </c>
      <c r="AU145" s="178" t="s">
        <v>89</v>
      </c>
      <c r="AY145" s="18" t="s">
        <v>123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87</v>
      </c>
      <c r="BK145" s="179">
        <f>ROUND(I145*H145,2)</f>
        <v>0</v>
      </c>
      <c r="BL145" s="18" t="s">
        <v>130</v>
      </c>
      <c r="BM145" s="178" t="s">
        <v>157</v>
      </c>
    </row>
    <row r="146" s="13" customFormat="1">
      <c r="A146" s="13"/>
      <c r="B146" s="180"/>
      <c r="C146" s="13"/>
      <c r="D146" s="181" t="s">
        <v>132</v>
      </c>
      <c r="E146" s="182" t="s">
        <v>1</v>
      </c>
      <c r="F146" s="183" t="s">
        <v>158</v>
      </c>
      <c r="G146" s="13"/>
      <c r="H146" s="184">
        <v>860</v>
      </c>
      <c r="I146" s="185"/>
      <c r="J146" s="13"/>
      <c r="K146" s="13"/>
      <c r="L146" s="180"/>
      <c r="M146" s="186"/>
      <c r="N146" s="187"/>
      <c r="O146" s="187"/>
      <c r="P146" s="187"/>
      <c r="Q146" s="187"/>
      <c r="R146" s="187"/>
      <c r="S146" s="187"/>
      <c r="T146" s="18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2" t="s">
        <v>132</v>
      </c>
      <c r="AU146" s="182" t="s">
        <v>89</v>
      </c>
      <c r="AV146" s="13" t="s">
        <v>89</v>
      </c>
      <c r="AW146" s="13" t="s">
        <v>37</v>
      </c>
      <c r="AX146" s="13" t="s">
        <v>79</v>
      </c>
      <c r="AY146" s="182" t="s">
        <v>123</v>
      </c>
    </row>
    <row r="147" s="13" customFormat="1">
      <c r="A147" s="13"/>
      <c r="B147" s="180"/>
      <c r="C147" s="13"/>
      <c r="D147" s="181" t="s">
        <v>132</v>
      </c>
      <c r="E147" s="182" t="s">
        <v>1</v>
      </c>
      <c r="F147" s="183" t="s">
        <v>159</v>
      </c>
      <c r="G147" s="13"/>
      <c r="H147" s="184">
        <v>320</v>
      </c>
      <c r="I147" s="185"/>
      <c r="J147" s="13"/>
      <c r="K147" s="13"/>
      <c r="L147" s="180"/>
      <c r="M147" s="186"/>
      <c r="N147" s="187"/>
      <c r="O147" s="187"/>
      <c r="P147" s="187"/>
      <c r="Q147" s="187"/>
      <c r="R147" s="187"/>
      <c r="S147" s="187"/>
      <c r="T147" s="18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2" t="s">
        <v>132</v>
      </c>
      <c r="AU147" s="182" t="s">
        <v>89</v>
      </c>
      <c r="AV147" s="13" t="s">
        <v>89</v>
      </c>
      <c r="AW147" s="13" t="s">
        <v>37</v>
      </c>
      <c r="AX147" s="13" t="s">
        <v>79</v>
      </c>
      <c r="AY147" s="182" t="s">
        <v>123</v>
      </c>
    </row>
    <row r="148" s="14" customFormat="1">
      <c r="A148" s="14"/>
      <c r="B148" s="189"/>
      <c r="C148" s="14"/>
      <c r="D148" s="181" t="s">
        <v>132</v>
      </c>
      <c r="E148" s="190" t="s">
        <v>1</v>
      </c>
      <c r="F148" s="191" t="s">
        <v>145</v>
      </c>
      <c r="G148" s="14"/>
      <c r="H148" s="192">
        <v>1180</v>
      </c>
      <c r="I148" s="193"/>
      <c r="J148" s="14"/>
      <c r="K148" s="14"/>
      <c r="L148" s="189"/>
      <c r="M148" s="194"/>
      <c r="N148" s="195"/>
      <c r="O148" s="195"/>
      <c r="P148" s="195"/>
      <c r="Q148" s="195"/>
      <c r="R148" s="195"/>
      <c r="S148" s="195"/>
      <c r="T148" s="19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190" t="s">
        <v>132</v>
      </c>
      <c r="AU148" s="190" t="s">
        <v>89</v>
      </c>
      <c r="AV148" s="14" t="s">
        <v>130</v>
      </c>
      <c r="AW148" s="14" t="s">
        <v>37</v>
      </c>
      <c r="AX148" s="14" t="s">
        <v>87</v>
      </c>
      <c r="AY148" s="190" t="s">
        <v>123</v>
      </c>
    </row>
    <row r="149" s="2" customFormat="1">
      <c r="A149" s="37"/>
      <c r="B149" s="166"/>
      <c r="C149" s="167" t="s">
        <v>160</v>
      </c>
      <c r="D149" s="167" t="s">
        <v>125</v>
      </c>
      <c r="E149" s="168" t="s">
        <v>161</v>
      </c>
      <c r="F149" s="169" t="s">
        <v>162</v>
      </c>
      <c r="G149" s="170" t="s">
        <v>128</v>
      </c>
      <c r="H149" s="171">
        <v>37</v>
      </c>
      <c r="I149" s="172"/>
      <c r="J149" s="173">
        <f>ROUND(I149*H149,2)</f>
        <v>0</v>
      </c>
      <c r="K149" s="169" t="s">
        <v>129</v>
      </c>
      <c r="L149" s="38"/>
      <c r="M149" s="174" t="s">
        <v>1</v>
      </c>
      <c r="N149" s="175" t="s">
        <v>44</v>
      </c>
      <c r="O149" s="76"/>
      <c r="P149" s="176">
        <f>O149*H149</f>
        <v>0</v>
      </c>
      <c r="Q149" s="176">
        <v>0</v>
      </c>
      <c r="R149" s="176">
        <f>Q149*H149</f>
        <v>0</v>
      </c>
      <c r="S149" s="176">
        <v>0.28100000000000003</v>
      </c>
      <c r="T149" s="177">
        <f>S149*H149</f>
        <v>10.397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78" t="s">
        <v>130</v>
      </c>
      <c r="AT149" s="178" t="s">
        <v>125</v>
      </c>
      <c r="AU149" s="178" t="s">
        <v>89</v>
      </c>
      <c r="AY149" s="18" t="s">
        <v>123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8" t="s">
        <v>87</v>
      </c>
      <c r="BK149" s="179">
        <f>ROUND(I149*H149,2)</f>
        <v>0</v>
      </c>
      <c r="BL149" s="18" t="s">
        <v>130</v>
      </c>
      <c r="BM149" s="178" t="s">
        <v>163</v>
      </c>
    </row>
    <row r="150" s="13" customFormat="1">
      <c r="A150" s="13"/>
      <c r="B150" s="180"/>
      <c r="C150" s="13"/>
      <c r="D150" s="181" t="s">
        <v>132</v>
      </c>
      <c r="E150" s="182" t="s">
        <v>1</v>
      </c>
      <c r="F150" s="183" t="s">
        <v>164</v>
      </c>
      <c r="G150" s="13"/>
      <c r="H150" s="184">
        <v>37</v>
      </c>
      <c r="I150" s="185"/>
      <c r="J150" s="13"/>
      <c r="K150" s="13"/>
      <c r="L150" s="180"/>
      <c r="M150" s="186"/>
      <c r="N150" s="187"/>
      <c r="O150" s="187"/>
      <c r="P150" s="187"/>
      <c r="Q150" s="187"/>
      <c r="R150" s="187"/>
      <c r="S150" s="187"/>
      <c r="T150" s="18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2" t="s">
        <v>132</v>
      </c>
      <c r="AU150" s="182" t="s">
        <v>89</v>
      </c>
      <c r="AV150" s="13" t="s">
        <v>89</v>
      </c>
      <c r="AW150" s="13" t="s">
        <v>37</v>
      </c>
      <c r="AX150" s="13" t="s">
        <v>87</v>
      </c>
      <c r="AY150" s="182" t="s">
        <v>123</v>
      </c>
    </row>
    <row r="151" s="2" customFormat="1" ht="33" customHeight="1">
      <c r="A151" s="37"/>
      <c r="B151" s="166"/>
      <c r="C151" s="167" t="s">
        <v>165</v>
      </c>
      <c r="D151" s="167" t="s">
        <v>125</v>
      </c>
      <c r="E151" s="168" t="s">
        <v>166</v>
      </c>
      <c r="F151" s="169" t="s">
        <v>167</v>
      </c>
      <c r="G151" s="170" t="s">
        <v>128</v>
      </c>
      <c r="H151" s="171">
        <v>178</v>
      </c>
      <c r="I151" s="172"/>
      <c r="J151" s="173">
        <f>ROUND(I151*H151,2)</f>
        <v>0</v>
      </c>
      <c r="K151" s="169" t="s">
        <v>129</v>
      </c>
      <c r="L151" s="38"/>
      <c r="M151" s="174" t="s">
        <v>1</v>
      </c>
      <c r="N151" s="175" t="s">
        <v>44</v>
      </c>
      <c r="O151" s="76"/>
      <c r="P151" s="176">
        <f>O151*H151</f>
        <v>0</v>
      </c>
      <c r="Q151" s="176">
        <v>0</v>
      </c>
      <c r="R151" s="176">
        <f>Q151*H151</f>
        <v>0</v>
      </c>
      <c r="S151" s="176">
        <v>0.26000000000000001</v>
      </c>
      <c r="T151" s="177">
        <f>S151*H151</f>
        <v>46.280000000000001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78" t="s">
        <v>130</v>
      </c>
      <c r="AT151" s="178" t="s">
        <v>125</v>
      </c>
      <c r="AU151" s="178" t="s">
        <v>89</v>
      </c>
      <c r="AY151" s="18" t="s">
        <v>123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8" t="s">
        <v>87</v>
      </c>
      <c r="BK151" s="179">
        <f>ROUND(I151*H151,2)</f>
        <v>0</v>
      </c>
      <c r="BL151" s="18" t="s">
        <v>130</v>
      </c>
      <c r="BM151" s="178" t="s">
        <v>168</v>
      </c>
    </row>
    <row r="152" s="13" customFormat="1">
      <c r="A152" s="13"/>
      <c r="B152" s="180"/>
      <c r="C152" s="13"/>
      <c r="D152" s="181" t="s">
        <v>132</v>
      </c>
      <c r="E152" s="182" t="s">
        <v>1</v>
      </c>
      <c r="F152" s="183" t="s">
        <v>169</v>
      </c>
      <c r="G152" s="13"/>
      <c r="H152" s="184">
        <v>33</v>
      </c>
      <c r="I152" s="185"/>
      <c r="J152" s="13"/>
      <c r="K152" s="13"/>
      <c r="L152" s="180"/>
      <c r="M152" s="186"/>
      <c r="N152" s="187"/>
      <c r="O152" s="187"/>
      <c r="P152" s="187"/>
      <c r="Q152" s="187"/>
      <c r="R152" s="187"/>
      <c r="S152" s="187"/>
      <c r="T152" s="18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2" t="s">
        <v>132</v>
      </c>
      <c r="AU152" s="182" t="s">
        <v>89</v>
      </c>
      <c r="AV152" s="13" t="s">
        <v>89</v>
      </c>
      <c r="AW152" s="13" t="s">
        <v>37</v>
      </c>
      <c r="AX152" s="13" t="s">
        <v>79</v>
      </c>
      <c r="AY152" s="182" t="s">
        <v>123</v>
      </c>
    </row>
    <row r="153" s="13" customFormat="1">
      <c r="A153" s="13"/>
      <c r="B153" s="180"/>
      <c r="C153" s="13"/>
      <c r="D153" s="181" t="s">
        <v>132</v>
      </c>
      <c r="E153" s="182" t="s">
        <v>1</v>
      </c>
      <c r="F153" s="183" t="s">
        <v>170</v>
      </c>
      <c r="G153" s="13"/>
      <c r="H153" s="184">
        <v>115</v>
      </c>
      <c r="I153" s="185"/>
      <c r="J153" s="13"/>
      <c r="K153" s="13"/>
      <c r="L153" s="180"/>
      <c r="M153" s="186"/>
      <c r="N153" s="187"/>
      <c r="O153" s="187"/>
      <c r="P153" s="187"/>
      <c r="Q153" s="187"/>
      <c r="R153" s="187"/>
      <c r="S153" s="187"/>
      <c r="T153" s="18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2" t="s">
        <v>132</v>
      </c>
      <c r="AU153" s="182" t="s">
        <v>89</v>
      </c>
      <c r="AV153" s="13" t="s">
        <v>89</v>
      </c>
      <c r="AW153" s="13" t="s">
        <v>37</v>
      </c>
      <c r="AX153" s="13" t="s">
        <v>79</v>
      </c>
      <c r="AY153" s="182" t="s">
        <v>123</v>
      </c>
    </row>
    <row r="154" s="13" customFormat="1">
      <c r="A154" s="13"/>
      <c r="B154" s="180"/>
      <c r="C154" s="13"/>
      <c r="D154" s="181" t="s">
        <v>132</v>
      </c>
      <c r="E154" s="182" t="s">
        <v>1</v>
      </c>
      <c r="F154" s="183" t="s">
        <v>171</v>
      </c>
      <c r="G154" s="13"/>
      <c r="H154" s="184">
        <v>30</v>
      </c>
      <c r="I154" s="185"/>
      <c r="J154" s="13"/>
      <c r="K154" s="13"/>
      <c r="L154" s="180"/>
      <c r="M154" s="186"/>
      <c r="N154" s="187"/>
      <c r="O154" s="187"/>
      <c r="P154" s="187"/>
      <c r="Q154" s="187"/>
      <c r="R154" s="187"/>
      <c r="S154" s="187"/>
      <c r="T154" s="18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2" t="s">
        <v>132</v>
      </c>
      <c r="AU154" s="182" t="s">
        <v>89</v>
      </c>
      <c r="AV154" s="13" t="s">
        <v>89</v>
      </c>
      <c r="AW154" s="13" t="s">
        <v>37</v>
      </c>
      <c r="AX154" s="13" t="s">
        <v>79</v>
      </c>
      <c r="AY154" s="182" t="s">
        <v>123</v>
      </c>
    </row>
    <row r="155" s="14" customFormat="1">
      <c r="A155" s="14"/>
      <c r="B155" s="189"/>
      <c r="C155" s="14"/>
      <c r="D155" s="181" t="s">
        <v>132</v>
      </c>
      <c r="E155" s="190" t="s">
        <v>1</v>
      </c>
      <c r="F155" s="191" t="s">
        <v>145</v>
      </c>
      <c r="G155" s="14"/>
      <c r="H155" s="192">
        <v>178</v>
      </c>
      <c r="I155" s="193"/>
      <c r="J155" s="14"/>
      <c r="K155" s="14"/>
      <c r="L155" s="189"/>
      <c r="M155" s="194"/>
      <c r="N155" s="195"/>
      <c r="O155" s="195"/>
      <c r="P155" s="195"/>
      <c r="Q155" s="195"/>
      <c r="R155" s="195"/>
      <c r="S155" s="195"/>
      <c r="T155" s="19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190" t="s">
        <v>132</v>
      </c>
      <c r="AU155" s="190" t="s">
        <v>89</v>
      </c>
      <c r="AV155" s="14" t="s">
        <v>130</v>
      </c>
      <c r="AW155" s="14" t="s">
        <v>37</v>
      </c>
      <c r="AX155" s="14" t="s">
        <v>87</v>
      </c>
      <c r="AY155" s="190" t="s">
        <v>123</v>
      </c>
    </row>
    <row r="156" s="2" customFormat="1">
      <c r="A156" s="37"/>
      <c r="B156" s="166"/>
      <c r="C156" s="167" t="s">
        <v>172</v>
      </c>
      <c r="D156" s="167" t="s">
        <v>125</v>
      </c>
      <c r="E156" s="168" t="s">
        <v>173</v>
      </c>
      <c r="F156" s="169" t="s">
        <v>174</v>
      </c>
      <c r="G156" s="170" t="s">
        <v>128</v>
      </c>
      <c r="H156" s="171">
        <v>4</v>
      </c>
      <c r="I156" s="172"/>
      <c r="J156" s="173">
        <f>ROUND(I156*H156,2)</f>
        <v>0</v>
      </c>
      <c r="K156" s="169" t="s">
        <v>129</v>
      </c>
      <c r="L156" s="38"/>
      <c r="M156" s="174" t="s">
        <v>1</v>
      </c>
      <c r="N156" s="175" t="s">
        <v>44</v>
      </c>
      <c r="O156" s="76"/>
      <c r="P156" s="176">
        <f>O156*H156</f>
        <v>0</v>
      </c>
      <c r="Q156" s="176">
        <v>0</v>
      </c>
      <c r="R156" s="176">
        <f>Q156*H156</f>
        <v>0</v>
      </c>
      <c r="S156" s="176">
        <v>0.32000000000000001</v>
      </c>
      <c r="T156" s="177">
        <f>S156*H156</f>
        <v>1.28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78" t="s">
        <v>130</v>
      </c>
      <c r="AT156" s="178" t="s">
        <v>125</v>
      </c>
      <c r="AU156" s="178" t="s">
        <v>89</v>
      </c>
      <c r="AY156" s="18" t="s">
        <v>123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8" t="s">
        <v>87</v>
      </c>
      <c r="BK156" s="179">
        <f>ROUND(I156*H156,2)</f>
        <v>0</v>
      </c>
      <c r="BL156" s="18" t="s">
        <v>130</v>
      </c>
      <c r="BM156" s="178" t="s">
        <v>175</v>
      </c>
    </row>
    <row r="157" s="13" customFormat="1">
      <c r="A157" s="13"/>
      <c r="B157" s="180"/>
      <c r="C157" s="13"/>
      <c r="D157" s="181" t="s">
        <v>132</v>
      </c>
      <c r="E157" s="182" t="s">
        <v>1</v>
      </c>
      <c r="F157" s="183" t="s">
        <v>176</v>
      </c>
      <c r="G157" s="13"/>
      <c r="H157" s="184">
        <v>4</v>
      </c>
      <c r="I157" s="185"/>
      <c r="J157" s="13"/>
      <c r="K157" s="13"/>
      <c r="L157" s="180"/>
      <c r="M157" s="186"/>
      <c r="N157" s="187"/>
      <c r="O157" s="187"/>
      <c r="P157" s="187"/>
      <c r="Q157" s="187"/>
      <c r="R157" s="187"/>
      <c r="S157" s="187"/>
      <c r="T157" s="18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2" t="s">
        <v>132</v>
      </c>
      <c r="AU157" s="182" t="s">
        <v>89</v>
      </c>
      <c r="AV157" s="13" t="s">
        <v>89</v>
      </c>
      <c r="AW157" s="13" t="s">
        <v>37</v>
      </c>
      <c r="AX157" s="13" t="s">
        <v>87</v>
      </c>
      <c r="AY157" s="182" t="s">
        <v>123</v>
      </c>
    </row>
    <row r="158" s="2" customFormat="1" ht="33" customHeight="1">
      <c r="A158" s="37"/>
      <c r="B158" s="166"/>
      <c r="C158" s="167" t="s">
        <v>177</v>
      </c>
      <c r="D158" s="167" t="s">
        <v>125</v>
      </c>
      <c r="E158" s="168" t="s">
        <v>178</v>
      </c>
      <c r="F158" s="169" t="s">
        <v>179</v>
      </c>
      <c r="G158" s="170" t="s">
        <v>128</v>
      </c>
      <c r="H158" s="171">
        <v>1399</v>
      </c>
      <c r="I158" s="172"/>
      <c r="J158" s="173">
        <f>ROUND(I158*H158,2)</f>
        <v>0</v>
      </c>
      <c r="K158" s="169" t="s">
        <v>129</v>
      </c>
      <c r="L158" s="38"/>
      <c r="M158" s="174" t="s">
        <v>1</v>
      </c>
      <c r="N158" s="175" t="s">
        <v>44</v>
      </c>
      <c r="O158" s="76"/>
      <c r="P158" s="176">
        <f>O158*H158</f>
        <v>0</v>
      </c>
      <c r="Q158" s="176">
        <v>0</v>
      </c>
      <c r="R158" s="176">
        <f>Q158*H158</f>
        <v>0</v>
      </c>
      <c r="S158" s="176">
        <v>0.17000000000000001</v>
      </c>
      <c r="T158" s="177">
        <f>S158*H158</f>
        <v>237.83000000000001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78" t="s">
        <v>130</v>
      </c>
      <c r="AT158" s="178" t="s">
        <v>125</v>
      </c>
      <c r="AU158" s="178" t="s">
        <v>89</v>
      </c>
      <c r="AY158" s="18" t="s">
        <v>123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18" t="s">
        <v>87</v>
      </c>
      <c r="BK158" s="179">
        <f>ROUND(I158*H158,2)</f>
        <v>0</v>
      </c>
      <c r="BL158" s="18" t="s">
        <v>130</v>
      </c>
      <c r="BM158" s="178" t="s">
        <v>180</v>
      </c>
    </row>
    <row r="159" s="13" customFormat="1">
      <c r="A159" s="13"/>
      <c r="B159" s="180"/>
      <c r="C159" s="13"/>
      <c r="D159" s="181" t="s">
        <v>132</v>
      </c>
      <c r="E159" s="182" t="s">
        <v>1</v>
      </c>
      <c r="F159" s="183" t="s">
        <v>181</v>
      </c>
      <c r="G159" s="13"/>
      <c r="H159" s="184">
        <v>1399</v>
      </c>
      <c r="I159" s="185"/>
      <c r="J159" s="13"/>
      <c r="K159" s="13"/>
      <c r="L159" s="180"/>
      <c r="M159" s="186"/>
      <c r="N159" s="187"/>
      <c r="O159" s="187"/>
      <c r="P159" s="187"/>
      <c r="Q159" s="187"/>
      <c r="R159" s="187"/>
      <c r="S159" s="187"/>
      <c r="T159" s="18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2" t="s">
        <v>132</v>
      </c>
      <c r="AU159" s="182" t="s">
        <v>89</v>
      </c>
      <c r="AV159" s="13" t="s">
        <v>89</v>
      </c>
      <c r="AW159" s="13" t="s">
        <v>37</v>
      </c>
      <c r="AX159" s="13" t="s">
        <v>87</v>
      </c>
      <c r="AY159" s="182" t="s">
        <v>123</v>
      </c>
    </row>
    <row r="160" s="2" customFormat="1" ht="33" customHeight="1">
      <c r="A160" s="37"/>
      <c r="B160" s="166"/>
      <c r="C160" s="167" t="s">
        <v>182</v>
      </c>
      <c r="D160" s="167" t="s">
        <v>125</v>
      </c>
      <c r="E160" s="168" t="s">
        <v>183</v>
      </c>
      <c r="F160" s="169" t="s">
        <v>179</v>
      </c>
      <c r="G160" s="170" t="s">
        <v>128</v>
      </c>
      <c r="H160" s="171">
        <v>1399</v>
      </c>
      <c r="I160" s="172"/>
      <c r="J160" s="173">
        <f>ROUND(I160*H160,2)</f>
        <v>0</v>
      </c>
      <c r="K160" s="169" t="s">
        <v>129</v>
      </c>
      <c r="L160" s="38"/>
      <c r="M160" s="174" t="s">
        <v>1</v>
      </c>
      <c r="N160" s="175" t="s">
        <v>44</v>
      </c>
      <c r="O160" s="76"/>
      <c r="P160" s="176">
        <f>O160*H160</f>
        <v>0</v>
      </c>
      <c r="Q160" s="176">
        <v>0</v>
      </c>
      <c r="R160" s="176">
        <f>Q160*H160</f>
        <v>0</v>
      </c>
      <c r="S160" s="176">
        <v>0.17000000000000001</v>
      </c>
      <c r="T160" s="177">
        <f>S160*H160</f>
        <v>237.83000000000001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78" t="s">
        <v>130</v>
      </c>
      <c r="AT160" s="178" t="s">
        <v>125</v>
      </c>
      <c r="AU160" s="178" t="s">
        <v>89</v>
      </c>
      <c r="AY160" s="18" t="s">
        <v>123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8" t="s">
        <v>87</v>
      </c>
      <c r="BK160" s="179">
        <f>ROUND(I160*H160,2)</f>
        <v>0</v>
      </c>
      <c r="BL160" s="18" t="s">
        <v>130</v>
      </c>
      <c r="BM160" s="178" t="s">
        <v>184</v>
      </c>
    </row>
    <row r="161" s="13" customFormat="1">
      <c r="A161" s="13"/>
      <c r="B161" s="180"/>
      <c r="C161" s="13"/>
      <c r="D161" s="181" t="s">
        <v>132</v>
      </c>
      <c r="E161" s="182" t="s">
        <v>1</v>
      </c>
      <c r="F161" s="183" t="s">
        <v>181</v>
      </c>
      <c r="G161" s="13"/>
      <c r="H161" s="184">
        <v>1399</v>
      </c>
      <c r="I161" s="185"/>
      <c r="J161" s="13"/>
      <c r="K161" s="13"/>
      <c r="L161" s="180"/>
      <c r="M161" s="186"/>
      <c r="N161" s="187"/>
      <c r="O161" s="187"/>
      <c r="P161" s="187"/>
      <c r="Q161" s="187"/>
      <c r="R161" s="187"/>
      <c r="S161" s="187"/>
      <c r="T161" s="18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2" t="s">
        <v>132</v>
      </c>
      <c r="AU161" s="182" t="s">
        <v>89</v>
      </c>
      <c r="AV161" s="13" t="s">
        <v>89</v>
      </c>
      <c r="AW161" s="13" t="s">
        <v>37</v>
      </c>
      <c r="AX161" s="13" t="s">
        <v>87</v>
      </c>
      <c r="AY161" s="182" t="s">
        <v>123</v>
      </c>
    </row>
    <row r="162" s="2" customFormat="1" ht="16.5" customHeight="1">
      <c r="A162" s="37"/>
      <c r="B162" s="166"/>
      <c r="C162" s="167" t="s">
        <v>185</v>
      </c>
      <c r="D162" s="167" t="s">
        <v>125</v>
      </c>
      <c r="E162" s="168" t="s">
        <v>186</v>
      </c>
      <c r="F162" s="169" t="s">
        <v>187</v>
      </c>
      <c r="G162" s="170" t="s">
        <v>188</v>
      </c>
      <c r="H162" s="171">
        <v>338</v>
      </c>
      <c r="I162" s="172"/>
      <c r="J162" s="173">
        <f>ROUND(I162*H162,2)</f>
        <v>0</v>
      </c>
      <c r="K162" s="169" t="s">
        <v>129</v>
      </c>
      <c r="L162" s="38"/>
      <c r="M162" s="174" t="s">
        <v>1</v>
      </c>
      <c r="N162" s="175" t="s">
        <v>44</v>
      </c>
      <c r="O162" s="76"/>
      <c r="P162" s="176">
        <f>O162*H162</f>
        <v>0</v>
      </c>
      <c r="Q162" s="176">
        <v>0</v>
      </c>
      <c r="R162" s="176">
        <f>Q162*H162</f>
        <v>0</v>
      </c>
      <c r="S162" s="176">
        <v>0.28999999999999998</v>
      </c>
      <c r="T162" s="177">
        <f>S162*H162</f>
        <v>98.019999999999996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78" t="s">
        <v>130</v>
      </c>
      <c r="AT162" s="178" t="s">
        <v>125</v>
      </c>
      <c r="AU162" s="178" t="s">
        <v>89</v>
      </c>
      <c r="AY162" s="18" t="s">
        <v>123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18" t="s">
        <v>87</v>
      </c>
      <c r="BK162" s="179">
        <f>ROUND(I162*H162,2)</f>
        <v>0</v>
      </c>
      <c r="BL162" s="18" t="s">
        <v>130</v>
      </c>
      <c r="BM162" s="178" t="s">
        <v>189</v>
      </c>
    </row>
    <row r="163" s="13" customFormat="1">
      <c r="A163" s="13"/>
      <c r="B163" s="180"/>
      <c r="C163" s="13"/>
      <c r="D163" s="181" t="s">
        <v>132</v>
      </c>
      <c r="E163" s="182" t="s">
        <v>1</v>
      </c>
      <c r="F163" s="183" t="s">
        <v>190</v>
      </c>
      <c r="G163" s="13"/>
      <c r="H163" s="184">
        <v>170</v>
      </c>
      <c r="I163" s="185"/>
      <c r="J163" s="13"/>
      <c r="K163" s="13"/>
      <c r="L163" s="180"/>
      <c r="M163" s="186"/>
      <c r="N163" s="187"/>
      <c r="O163" s="187"/>
      <c r="P163" s="187"/>
      <c r="Q163" s="187"/>
      <c r="R163" s="187"/>
      <c r="S163" s="187"/>
      <c r="T163" s="18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2" t="s">
        <v>132</v>
      </c>
      <c r="AU163" s="182" t="s">
        <v>89</v>
      </c>
      <c r="AV163" s="13" t="s">
        <v>89</v>
      </c>
      <c r="AW163" s="13" t="s">
        <v>37</v>
      </c>
      <c r="AX163" s="13" t="s">
        <v>79</v>
      </c>
      <c r="AY163" s="182" t="s">
        <v>123</v>
      </c>
    </row>
    <row r="164" s="13" customFormat="1">
      <c r="A164" s="13"/>
      <c r="B164" s="180"/>
      <c r="C164" s="13"/>
      <c r="D164" s="181" t="s">
        <v>132</v>
      </c>
      <c r="E164" s="182" t="s">
        <v>1</v>
      </c>
      <c r="F164" s="183" t="s">
        <v>191</v>
      </c>
      <c r="G164" s="13"/>
      <c r="H164" s="184">
        <v>100</v>
      </c>
      <c r="I164" s="185"/>
      <c r="J164" s="13"/>
      <c r="K164" s="13"/>
      <c r="L164" s="180"/>
      <c r="M164" s="186"/>
      <c r="N164" s="187"/>
      <c r="O164" s="187"/>
      <c r="P164" s="187"/>
      <c r="Q164" s="187"/>
      <c r="R164" s="187"/>
      <c r="S164" s="187"/>
      <c r="T164" s="18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2" t="s">
        <v>132</v>
      </c>
      <c r="AU164" s="182" t="s">
        <v>89</v>
      </c>
      <c r="AV164" s="13" t="s">
        <v>89</v>
      </c>
      <c r="AW164" s="13" t="s">
        <v>37</v>
      </c>
      <c r="AX164" s="13" t="s">
        <v>79</v>
      </c>
      <c r="AY164" s="182" t="s">
        <v>123</v>
      </c>
    </row>
    <row r="165" s="13" customFormat="1">
      <c r="A165" s="13"/>
      <c r="B165" s="180"/>
      <c r="C165" s="13"/>
      <c r="D165" s="181" t="s">
        <v>132</v>
      </c>
      <c r="E165" s="182" t="s">
        <v>1</v>
      </c>
      <c r="F165" s="183" t="s">
        <v>192</v>
      </c>
      <c r="G165" s="13"/>
      <c r="H165" s="184">
        <v>68</v>
      </c>
      <c r="I165" s="185"/>
      <c r="J165" s="13"/>
      <c r="K165" s="13"/>
      <c r="L165" s="180"/>
      <c r="M165" s="186"/>
      <c r="N165" s="187"/>
      <c r="O165" s="187"/>
      <c r="P165" s="187"/>
      <c r="Q165" s="187"/>
      <c r="R165" s="187"/>
      <c r="S165" s="187"/>
      <c r="T165" s="18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2" t="s">
        <v>132</v>
      </c>
      <c r="AU165" s="182" t="s">
        <v>89</v>
      </c>
      <c r="AV165" s="13" t="s">
        <v>89</v>
      </c>
      <c r="AW165" s="13" t="s">
        <v>37</v>
      </c>
      <c r="AX165" s="13" t="s">
        <v>79</v>
      </c>
      <c r="AY165" s="182" t="s">
        <v>123</v>
      </c>
    </row>
    <row r="166" s="14" customFormat="1">
      <c r="A166" s="14"/>
      <c r="B166" s="189"/>
      <c r="C166" s="14"/>
      <c r="D166" s="181" t="s">
        <v>132</v>
      </c>
      <c r="E166" s="190" t="s">
        <v>1</v>
      </c>
      <c r="F166" s="191" t="s">
        <v>145</v>
      </c>
      <c r="G166" s="14"/>
      <c r="H166" s="192">
        <v>338</v>
      </c>
      <c r="I166" s="193"/>
      <c r="J166" s="14"/>
      <c r="K166" s="14"/>
      <c r="L166" s="189"/>
      <c r="M166" s="194"/>
      <c r="N166" s="195"/>
      <c r="O166" s="195"/>
      <c r="P166" s="195"/>
      <c r="Q166" s="195"/>
      <c r="R166" s="195"/>
      <c r="S166" s="195"/>
      <c r="T166" s="19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190" t="s">
        <v>132</v>
      </c>
      <c r="AU166" s="190" t="s">
        <v>89</v>
      </c>
      <c r="AV166" s="14" t="s">
        <v>130</v>
      </c>
      <c r="AW166" s="14" t="s">
        <v>37</v>
      </c>
      <c r="AX166" s="14" t="s">
        <v>87</v>
      </c>
      <c r="AY166" s="190" t="s">
        <v>123</v>
      </c>
    </row>
    <row r="167" s="2" customFormat="1" ht="16.5" customHeight="1">
      <c r="A167" s="37"/>
      <c r="B167" s="166"/>
      <c r="C167" s="167" t="s">
        <v>193</v>
      </c>
      <c r="D167" s="167" t="s">
        <v>125</v>
      </c>
      <c r="E167" s="168" t="s">
        <v>194</v>
      </c>
      <c r="F167" s="169" t="s">
        <v>195</v>
      </c>
      <c r="G167" s="170" t="s">
        <v>188</v>
      </c>
      <c r="H167" s="171">
        <v>455</v>
      </c>
      <c r="I167" s="172"/>
      <c r="J167" s="173">
        <f>ROUND(I167*H167,2)</f>
        <v>0</v>
      </c>
      <c r="K167" s="169" t="s">
        <v>129</v>
      </c>
      <c r="L167" s="38"/>
      <c r="M167" s="174" t="s">
        <v>1</v>
      </c>
      <c r="N167" s="175" t="s">
        <v>44</v>
      </c>
      <c r="O167" s="76"/>
      <c r="P167" s="176">
        <f>O167*H167</f>
        <v>0</v>
      </c>
      <c r="Q167" s="176">
        <v>0</v>
      </c>
      <c r="R167" s="176">
        <f>Q167*H167</f>
        <v>0</v>
      </c>
      <c r="S167" s="176">
        <v>0.20499999999999999</v>
      </c>
      <c r="T167" s="177">
        <f>S167*H167</f>
        <v>93.274999999999991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78" t="s">
        <v>130</v>
      </c>
      <c r="AT167" s="178" t="s">
        <v>125</v>
      </c>
      <c r="AU167" s="178" t="s">
        <v>89</v>
      </c>
      <c r="AY167" s="18" t="s">
        <v>123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8" t="s">
        <v>87</v>
      </c>
      <c r="BK167" s="179">
        <f>ROUND(I167*H167,2)</f>
        <v>0</v>
      </c>
      <c r="BL167" s="18" t="s">
        <v>130</v>
      </c>
      <c r="BM167" s="178" t="s">
        <v>196</v>
      </c>
    </row>
    <row r="168" s="13" customFormat="1">
      <c r="A168" s="13"/>
      <c r="B168" s="180"/>
      <c r="C168" s="13"/>
      <c r="D168" s="181" t="s">
        <v>132</v>
      </c>
      <c r="E168" s="182" t="s">
        <v>1</v>
      </c>
      <c r="F168" s="183" t="s">
        <v>197</v>
      </c>
      <c r="G168" s="13"/>
      <c r="H168" s="184">
        <v>320</v>
      </c>
      <c r="I168" s="185"/>
      <c r="J168" s="13"/>
      <c r="K168" s="13"/>
      <c r="L168" s="180"/>
      <c r="M168" s="186"/>
      <c r="N168" s="187"/>
      <c r="O168" s="187"/>
      <c r="P168" s="187"/>
      <c r="Q168" s="187"/>
      <c r="R168" s="187"/>
      <c r="S168" s="187"/>
      <c r="T168" s="18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2" t="s">
        <v>132</v>
      </c>
      <c r="AU168" s="182" t="s">
        <v>89</v>
      </c>
      <c r="AV168" s="13" t="s">
        <v>89</v>
      </c>
      <c r="AW168" s="13" t="s">
        <v>37</v>
      </c>
      <c r="AX168" s="13" t="s">
        <v>79</v>
      </c>
      <c r="AY168" s="182" t="s">
        <v>123</v>
      </c>
    </row>
    <row r="169" s="13" customFormat="1">
      <c r="A169" s="13"/>
      <c r="B169" s="180"/>
      <c r="C169" s="13"/>
      <c r="D169" s="181" t="s">
        <v>132</v>
      </c>
      <c r="E169" s="182" t="s">
        <v>1</v>
      </c>
      <c r="F169" s="183" t="s">
        <v>198</v>
      </c>
      <c r="G169" s="13"/>
      <c r="H169" s="184">
        <v>135</v>
      </c>
      <c r="I169" s="185"/>
      <c r="J169" s="13"/>
      <c r="K169" s="13"/>
      <c r="L169" s="180"/>
      <c r="M169" s="186"/>
      <c r="N169" s="187"/>
      <c r="O169" s="187"/>
      <c r="P169" s="187"/>
      <c r="Q169" s="187"/>
      <c r="R169" s="187"/>
      <c r="S169" s="187"/>
      <c r="T169" s="18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2" t="s">
        <v>132</v>
      </c>
      <c r="AU169" s="182" t="s">
        <v>89</v>
      </c>
      <c r="AV169" s="13" t="s">
        <v>89</v>
      </c>
      <c r="AW169" s="13" t="s">
        <v>37</v>
      </c>
      <c r="AX169" s="13" t="s">
        <v>79</v>
      </c>
      <c r="AY169" s="182" t="s">
        <v>123</v>
      </c>
    </row>
    <row r="170" s="14" customFormat="1">
      <c r="A170" s="14"/>
      <c r="B170" s="189"/>
      <c r="C170" s="14"/>
      <c r="D170" s="181" t="s">
        <v>132</v>
      </c>
      <c r="E170" s="190" t="s">
        <v>1</v>
      </c>
      <c r="F170" s="191" t="s">
        <v>145</v>
      </c>
      <c r="G170" s="14"/>
      <c r="H170" s="192">
        <v>455</v>
      </c>
      <c r="I170" s="193"/>
      <c r="J170" s="14"/>
      <c r="K170" s="14"/>
      <c r="L170" s="189"/>
      <c r="M170" s="194"/>
      <c r="N170" s="195"/>
      <c r="O170" s="195"/>
      <c r="P170" s="195"/>
      <c r="Q170" s="195"/>
      <c r="R170" s="195"/>
      <c r="S170" s="195"/>
      <c r="T170" s="19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190" t="s">
        <v>132</v>
      </c>
      <c r="AU170" s="190" t="s">
        <v>89</v>
      </c>
      <c r="AV170" s="14" t="s">
        <v>130</v>
      </c>
      <c r="AW170" s="14" t="s">
        <v>37</v>
      </c>
      <c r="AX170" s="14" t="s">
        <v>87</v>
      </c>
      <c r="AY170" s="190" t="s">
        <v>123</v>
      </c>
    </row>
    <row r="171" s="2" customFormat="1">
      <c r="A171" s="37"/>
      <c r="B171" s="166"/>
      <c r="C171" s="167" t="s">
        <v>199</v>
      </c>
      <c r="D171" s="167" t="s">
        <v>125</v>
      </c>
      <c r="E171" s="168" t="s">
        <v>200</v>
      </c>
      <c r="F171" s="169" t="s">
        <v>201</v>
      </c>
      <c r="G171" s="170" t="s">
        <v>188</v>
      </c>
      <c r="H171" s="171">
        <v>29</v>
      </c>
      <c r="I171" s="172"/>
      <c r="J171" s="173">
        <f>ROUND(I171*H171,2)</f>
        <v>0</v>
      </c>
      <c r="K171" s="169" t="s">
        <v>129</v>
      </c>
      <c r="L171" s="38"/>
      <c r="M171" s="174" t="s">
        <v>1</v>
      </c>
      <c r="N171" s="175" t="s">
        <v>44</v>
      </c>
      <c r="O171" s="76"/>
      <c r="P171" s="176">
        <f>O171*H171</f>
        <v>0</v>
      </c>
      <c r="Q171" s="176">
        <v>0</v>
      </c>
      <c r="R171" s="176">
        <f>Q171*H171</f>
        <v>0</v>
      </c>
      <c r="S171" s="176">
        <v>0.11500000000000001</v>
      </c>
      <c r="T171" s="177">
        <f>S171*H171</f>
        <v>3.335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78" t="s">
        <v>130</v>
      </c>
      <c r="AT171" s="178" t="s">
        <v>125</v>
      </c>
      <c r="AU171" s="178" t="s">
        <v>89</v>
      </c>
      <c r="AY171" s="18" t="s">
        <v>123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18" t="s">
        <v>87</v>
      </c>
      <c r="BK171" s="179">
        <f>ROUND(I171*H171,2)</f>
        <v>0</v>
      </c>
      <c r="BL171" s="18" t="s">
        <v>130</v>
      </c>
      <c r="BM171" s="178" t="s">
        <v>202</v>
      </c>
    </row>
    <row r="172" s="13" customFormat="1">
      <c r="A172" s="13"/>
      <c r="B172" s="180"/>
      <c r="C172" s="13"/>
      <c r="D172" s="181" t="s">
        <v>132</v>
      </c>
      <c r="E172" s="182" t="s">
        <v>1</v>
      </c>
      <c r="F172" s="183" t="s">
        <v>203</v>
      </c>
      <c r="G172" s="13"/>
      <c r="H172" s="184">
        <v>12</v>
      </c>
      <c r="I172" s="185"/>
      <c r="J172" s="13"/>
      <c r="K172" s="13"/>
      <c r="L172" s="180"/>
      <c r="M172" s="186"/>
      <c r="N172" s="187"/>
      <c r="O172" s="187"/>
      <c r="P172" s="187"/>
      <c r="Q172" s="187"/>
      <c r="R172" s="187"/>
      <c r="S172" s="187"/>
      <c r="T172" s="18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2" t="s">
        <v>132</v>
      </c>
      <c r="AU172" s="182" t="s">
        <v>89</v>
      </c>
      <c r="AV172" s="13" t="s">
        <v>89</v>
      </c>
      <c r="AW172" s="13" t="s">
        <v>37</v>
      </c>
      <c r="AX172" s="13" t="s">
        <v>79</v>
      </c>
      <c r="AY172" s="182" t="s">
        <v>123</v>
      </c>
    </row>
    <row r="173" s="13" customFormat="1">
      <c r="A173" s="13"/>
      <c r="B173" s="180"/>
      <c r="C173" s="13"/>
      <c r="D173" s="181" t="s">
        <v>132</v>
      </c>
      <c r="E173" s="182" t="s">
        <v>1</v>
      </c>
      <c r="F173" s="183" t="s">
        <v>204</v>
      </c>
      <c r="G173" s="13"/>
      <c r="H173" s="184">
        <v>17</v>
      </c>
      <c r="I173" s="185"/>
      <c r="J173" s="13"/>
      <c r="K173" s="13"/>
      <c r="L173" s="180"/>
      <c r="M173" s="186"/>
      <c r="N173" s="187"/>
      <c r="O173" s="187"/>
      <c r="P173" s="187"/>
      <c r="Q173" s="187"/>
      <c r="R173" s="187"/>
      <c r="S173" s="187"/>
      <c r="T173" s="18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2" t="s">
        <v>132</v>
      </c>
      <c r="AU173" s="182" t="s">
        <v>89</v>
      </c>
      <c r="AV173" s="13" t="s">
        <v>89</v>
      </c>
      <c r="AW173" s="13" t="s">
        <v>37</v>
      </c>
      <c r="AX173" s="13" t="s">
        <v>79</v>
      </c>
      <c r="AY173" s="182" t="s">
        <v>123</v>
      </c>
    </row>
    <row r="174" s="14" customFormat="1">
      <c r="A174" s="14"/>
      <c r="B174" s="189"/>
      <c r="C174" s="14"/>
      <c r="D174" s="181" t="s">
        <v>132</v>
      </c>
      <c r="E174" s="190" t="s">
        <v>1</v>
      </c>
      <c r="F174" s="191" t="s">
        <v>145</v>
      </c>
      <c r="G174" s="14"/>
      <c r="H174" s="192">
        <v>29</v>
      </c>
      <c r="I174" s="193"/>
      <c r="J174" s="14"/>
      <c r="K174" s="14"/>
      <c r="L174" s="189"/>
      <c r="M174" s="194"/>
      <c r="N174" s="195"/>
      <c r="O174" s="195"/>
      <c r="P174" s="195"/>
      <c r="Q174" s="195"/>
      <c r="R174" s="195"/>
      <c r="S174" s="195"/>
      <c r="T174" s="19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190" t="s">
        <v>132</v>
      </c>
      <c r="AU174" s="190" t="s">
        <v>89</v>
      </c>
      <c r="AV174" s="14" t="s">
        <v>130</v>
      </c>
      <c r="AW174" s="14" t="s">
        <v>37</v>
      </c>
      <c r="AX174" s="14" t="s">
        <v>87</v>
      </c>
      <c r="AY174" s="190" t="s">
        <v>123</v>
      </c>
    </row>
    <row r="175" s="2" customFormat="1">
      <c r="A175" s="37"/>
      <c r="B175" s="166"/>
      <c r="C175" s="167" t="s">
        <v>8</v>
      </c>
      <c r="D175" s="167" t="s">
        <v>125</v>
      </c>
      <c r="E175" s="168" t="s">
        <v>205</v>
      </c>
      <c r="F175" s="169" t="s">
        <v>206</v>
      </c>
      <c r="G175" s="170" t="s">
        <v>207</v>
      </c>
      <c r="H175" s="171">
        <v>25.5</v>
      </c>
      <c r="I175" s="172"/>
      <c r="J175" s="173">
        <f>ROUND(I175*H175,2)</f>
        <v>0</v>
      </c>
      <c r="K175" s="169" t="s">
        <v>129</v>
      </c>
      <c r="L175" s="38"/>
      <c r="M175" s="174" t="s">
        <v>1</v>
      </c>
      <c r="N175" s="175" t="s">
        <v>44</v>
      </c>
      <c r="O175" s="76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78" t="s">
        <v>130</v>
      </c>
      <c r="AT175" s="178" t="s">
        <v>125</v>
      </c>
      <c r="AU175" s="178" t="s">
        <v>89</v>
      </c>
      <c r="AY175" s="18" t="s">
        <v>123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8" t="s">
        <v>87</v>
      </c>
      <c r="BK175" s="179">
        <f>ROUND(I175*H175,2)</f>
        <v>0</v>
      </c>
      <c r="BL175" s="18" t="s">
        <v>130</v>
      </c>
      <c r="BM175" s="178" t="s">
        <v>208</v>
      </c>
    </row>
    <row r="176" s="13" customFormat="1">
      <c r="A176" s="13"/>
      <c r="B176" s="180"/>
      <c r="C176" s="13"/>
      <c r="D176" s="181" t="s">
        <v>132</v>
      </c>
      <c r="E176" s="182" t="s">
        <v>1</v>
      </c>
      <c r="F176" s="183" t="s">
        <v>209</v>
      </c>
      <c r="G176" s="13"/>
      <c r="H176" s="184">
        <v>17.399999999999999</v>
      </c>
      <c r="I176" s="185"/>
      <c r="J176" s="13"/>
      <c r="K176" s="13"/>
      <c r="L176" s="180"/>
      <c r="M176" s="186"/>
      <c r="N176" s="187"/>
      <c r="O176" s="187"/>
      <c r="P176" s="187"/>
      <c r="Q176" s="187"/>
      <c r="R176" s="187"/>
      <c r="S176" s="187"/>
      <c r="T176" s="18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2" t="s">
        <v>132</v>
      </c>
      <c r="AU176" s="182" t="s">
        <v>89</v>
      </c>
      <c r="AV176" s="13" t="s">
        <v>89</v>
      </c>
      <c r="AW176" s="13" t="s">
        <v>37</v>
      </c>
      <c r="AX176" s="13" t="s">
        <v>79</v>
      </c>
      <c r="AY176" s="182" t="s">
        <v>123</v>
      </c>
    </row>
    <row r="177" s="13" customFormat="1">
      <c r="A177" s="13"/>
      <c r="B177" s="180"/>
      <c r="C177" s="13"/>
      <c r="D177" s="181" t="s">
        <v>132</v>
      </c>
      <c r="E177" s="182" t="s">
        <v>1</v>
      </c>
      <c r="F177" s="183" t="s">
        <v>210</v>
      </c>
      <c r="G177" s="13"/>
      <c r="H177" s="184">
        <v>8.0999999999999996</v>
      </c>
      <c r="I177" s="185"/>
      <c r="J177" s="13"/>
      <c r="K177" s="13"/>
      <c r="L177" s="180"/>
      <c r="M177" s="186"/>
      <c r="N177" s="187"/>
      <c r="O177" s="187"/>
      <c r="P177" s="187"/>
      <c r="Q177" s="187"/>
      <c r="R177" s="187"/>
      <c r="S177" s="187"/>
      <c r="T177" s="18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2" t="s">
        <v>132</v>
      </c>
      <c r="AU177" s="182" t="s">
        <v>89</v>
      </c>
      <c r="AV177" s="13" t="s">
        <v>89</v>
      </c>
      <c r="AW177" s="13" t="s">
        <v>37</v>
      </c>
      <c r="AX177" s="13" t="s">
        <v>79</v>
      </c>
      <c r="AY177" s="182" t="s">
        <v>123</v>
      </c>
    </row>
    <row r="178" s="14" customFormat="1">
      <c r="A178" s="14"/>
      <c r="B178" s="189"/>
      <c r="C178" s="14"/>
      <c r="D178" s="181" t="s">
        <v>132</v>
      </c>
      <c r="E178" s="190" t="s">
        <v>1</v>
      </c>
      <c r="F178" s="191" t="s">
        <v>145</v>
      </c>
      <c r="G178" s="14"/>
      <c r="H178" s="192">
        <v>25.5</v>
      </c>
      <c r="I178" s="193"/>
      <c r="J178" s="14"/>
      <c r="K178" s="14"/>
      <c r="L178" s="189"/>
      <c r="M178" s="194"/>
      <c r="N178" s="195"/>
      <c r="O178" s="195"/>
      <c r="P178" s="195"/>
      <c r="Q178" s="195"/>
      <c r="R178" s="195"/>
      <c r="S178" s="195"/>
      <c r="T178" s="19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190" t="s">
        <v>132</v>
      </c>
      <c r="AU178" s="190" t="s">
        <v>89</v>
      </c>
      <c r="AV178" s="14" t="s">
        <v>130</v>
      </c>
      <c r="AW178" s="14" t="s">
        <v>37</v>
      </c>
      <c r="AX178" s="14" t="s">
        <v>87</v>
      </c>
      <c r="AY178" s="190" t="s">
        <v>123</v>
      </c>
    </row>
    <row r="179" s="2" customFormat="1">
      <c r="A179" s="37"/>
      <c r="B179" s="166"/>
      <c r="C179" s="167" t="s">
        <v>211</v>
      </c>
      <c r="D179" s="167" t="s">
        <v>125</v>
      </c>
      <c r="E179" s="168" t="s">
        <v>212</v>
      </c>
      <c r="F179" s="169" t="s">
        <v>213</v>
      </c>
      <c r="G179" s="170" t="s">
        <v>207</v>
      </c>
      <c r="H179" s="171">
        <v>8</v>
      </c>
      <c r="I179" s="172"/>
      <c r="J179" s="173">
        <f>ROUND(I179*H179,2)</f>
        <v>0</v>
      </c>
      <c r="K179" s="169" t="s">
        <v>129</v>
      </c>
      <c r="L179" s="38"/>
      <c r="M179" s="174" t="s">
        <v>1</v>
      </c>
      <c r="N179" s="175" t="s">
        <v>44</v>
      </c>
      <c r="O179" s="76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78" t="s">
        <v>130</v>
      </c>
      <c r="AT179" s="178" t="s">
        <v>125</v>
      </c>
      <c r="AU179" s="178" t="s">
        <v>89</v>
      </c>
      <c r="AY179" s="18" t="s">
        <v>123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8" t="s">
        <v>87</v>
      </c>
      <c r="BK179" s="179">
        <f>ROUND(I179*H179,2)</f>
        <v>0</v>
      </c>
      <c r="BL179" s="18" t="s">
        <v>130</v>
      </c>
      <c r="BM179" s="178" t="s">
        <v>214</v>
      </c>
    </row>
    <row r="180" s="13" customFormat="1">
      <c r="A180" s="13"/>
      <c r="B180" s="180"/>
      <c r="C180" s="13"/>
      <c r="D180" s="181" t="s">
        <v>132</v>
      </c>
      <c r="E180" s="182" t="s">
        <v>1</v>
      </c>
      <c r="F180" s="183" t="s">
        <v>215</v>
      </c>
      <c r="G180" s="13"/>
      <c r="H180" s="184">
        <v>8</v>
      </c>
      <c r="I180" s="185"/>
      <c r="J180" s="13"/>
      <c r="K180" s="13"/>
      <c r="L180" s="180"/>
      <c r="M180" s="186"/>
      <c r="N180" s="187"/>
      <c r="O180" s="187"/>
      <c r="P180" s="187"/>
      <c r="Q180" s="187"/>
      <c r="R180" s="187"/>
      <c r="S180" s="187"/>
      <c r="T180" s="18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2" t="s">
        <v>132</v>
      </c>
      <c r="AU180" s="182" t="s">
        <v>89</v>
      </c>
      <c r="AV180" s="13" t="s">
        <v>89</v>
      </c>
      <c r="AW180" s="13" t="s">
        <v>37</v>
      </c>
      <c r="AX180" s="13" t="s">
        <v>87</v>
      </c>
      <c r="AY180" s="182" t="s">
        <v>123</v>
      </c>
    </row>
    <row r="181" s="2" customFormat="1" ht="33" customHeight="1">
      <c r="A181" s="37"/>
      <c r="B181" s="166"/>
      <c r="C181" s="167" t="s">
        <v>216</v>
      </c>
      <c r="D181" s="167" t="s">
        <v>125</v>
      </c>
      <c r="E181" s="168" t="s">
        <v>217</v>
      </c>
      <c r="F181" s="169" t="s">
        <v>218</v>
      </c>
      <c r="G181" s="170" t="s">
        <v>207</v>
      </c>
      <c r="H181" s="171">
        <v>33.5</v>
      </c>
      <c r="I181" s="172"/>
      <c r="J181" s="173">
        <f>ROUND(I181*H181,2)</f>
        <v>0</v>
      </c>
      <c r="K181" s="169" t="s">
        <v>129</v>
      </c>
      <c r="L181" s="38"/>
      <c r="M181" s="174" t="s">
        <v>1</v>
      </c>
      <c r="N181" s="175" t="s">
        <v>44</v>
      </c>
      <c r="O181" s="76"/>
      <c r="P181" s="176">
        <f>O181*H181</f>
        <v>0</v>
      </c>
      <c r="Q181" s="176">
        <v>0</v>
      </c>
      <c r="R181" s="176">
        <f>Q181*H181</f>
        <v>0</v>
      </c>
      <c r="S181" s="176">
        <v>0</v>
      </c>
      <c r="T181" s="17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78" t="s">
        <v>130</v>
      </c>
      <c r="AT181" s="178" t="s">
        <v>125</v>
      </c>
      <c r="AU181" s="178" t="s">
        <v>89</v>
      </c>
      <c r="AY181" s="18" t="s">
        <v>123</v>
      </c>
      <c r="BE181" s="179">
        <f>IF(N181="základní",J181,0)</f>
        <v>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18" t="s">
        <v>87</v>
      </c>
      <c r="BK181" s="179">
        <f>ROUND(I181*H181,2)</f>
        <v>0</v>
      </c>
      <c r="BL181" s="18" t="s">
        <v>130</v>
      </c>
      <c r="BM181" s="178" t="s">
        <v>219</v>
      </c>
    </row>
    <row r="182" s="13" customFormat="1">
      <c r="A182" s="13"/>
      <c r="B182" s="180"/>
      <c r="C182" s="13"/>
      <c r="D182" s="181" t="s">
        <v>132</v>
      </c>
      <c r="E182" s="182" t="s">
        <v>1</v>
      </c>
      <c r="F182" s="183" t="s">
        <v>220</v>
      </c>
      <c r="G182" s="13"/>
      <c r="H182" s="184">
        <v>33.5</v>
      </c>
      <c r="I182" s="185"/>
      <c r="J182" s="13"/>
      <c r="K182" s="13"/>
      <c r="L182" s="180"/>
      <c r="M182" s="186"/>
      <c r="N182" s="187"/>
      <c r="O182" s="187"/>
      <c r="P182" s="187"/>
      <c r="Q182" s="187"/>
      <c r="R182" s="187"/>
      <c r="S182" s="187"/>
      <c r="T182" s="18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2" t="s">
        <v>132</v>
      </c>
      <c r="AU182" s="182" t="s">
        <v>89</v>
      </c>
      <c r="AV182" s="13" t="s">
        <v>89</v>
      </c>
      <c r="AW182" s="13" t="s">
        <v>37</v>
      </c>
      <c r="AX182" s="13" t="s">
        <v>87</v>
      </c>
      <c r="AY182" s="182" t="s">
        <v>123</v>
      </c>
    </row>
    <row r="183" s="2" customFormat="1" ht="21.75" customHeight="1">
      <c r="A183" s="37"/>
      <c r="B183" s="166"/>
      <c r="C183" s="167" t="s">
        <v>221</v>
      </c>
      <c r="D183" s="167" t="s">
        <v>125</v>
      </c>
      <c r="E183" s="168" t="s">
        <v>222</v>
      </c>
      <c r="F183" s="169" t="s">
        <v>223</v>
      </c>
      <c r="G183" s="170" t="s">
        <v>224</v>
      </c>
      <c r="H183" s="171">
        <v>603</v>
      </c>
      <c r="I183" s="172"/>
      <c r="J183" s="173">
        <f>ROUND(I183*H183,2)</f>
        <v>0</v>
      </c>
      <c r="K183" s="169" t="s">
        <v>1</v>
      </c>
      <c r="L183" s="38"/>
      <c r="M183" s="174" t="s">
        <v>1</v>
      </c>
      <c r="N183" s="175" t="s">
        <v>44</v>
      </c>
      <c r="O183" s="76"/>
      <c r="P183" s="176">
        <f>O183*H183</f>
        <v>0</v>
      </c>
      <c r="Q183" s="176">
        <v>0</v>
      </c>
      <c r="R183" s="176">
        <f>Q183*H183</f>
        <v>0</v>
      </c>
      <c r="S183" s="176">
        <v>0</v>
      </c>
      <c r="T183" s="17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78" t="s">
        <v>130</v>
      </c>
      <c r="AT183" s="178" t="s">
        <v>125</v>
      </c>
      <c r="AU183" s="178" t="s">
        <v>89</v>
      </c>
      <c r="AY183" s="18" t="s">
        <v>123</v>
      </c>
      <c r="BE183" s="179">
        <f>IF(N183="základní",J183,0)</f>
        <v>0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18" t="s">
        <v>87</v>
      </c>
      <c r="BK183" s="179">
        <f>ROUND(I183*H183,2)</f>
        <v>0</v>
      </c>
      <c r="BL183" s="18" t="s">
        <v>130</v>
      </c>
      <c r="BM183" s="178" t="s">
        <v>225</v>
      </c>
    </row>
    <row r="184" s="13" customFormat="1">
      <c r="A184" s="13"/>
      <c r="B184" s="180"/>
      <c r="C184" s="13"/>
      <c r="D184" s="181" t="s">
        <v>132</v>
      </c>
      <c r="E184" s="182" t="s">
        <v>1</v>
      </c>
      <c r="F184" s="183" t="s">
        <v>226</v>
      </c>
      <c r="G184" s="13"/>
      <c r="H184" s="184">
        <v>603</v>
      </c>
      <c r="I184" s="185"/>
      <c r="J184" s="13"/>
      <c r="K184" s="13"/>
      <c r="L184" s="180"/>
      <c r="M184" s="186"/>
      <c r="N184" s="187"/>
      <c r="O184" s="187"/>
      <c r="P184" s="187"/>
      <c r="Q184" s="187"/>
      <c r="R184" s="187"/>
      <c r="S184" s="187"/>
      <c r="T184" s="18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2" t="s">
        <v>132</v>
      </c>
      <c r="AU184" s="182" t="s">
        <v>89</v>
      </c>
      <c r="AV184" s="13" t="s">
        <v>89</v>
      </c>
      <c r="AW184" s="13" t="s">
        <v>37</v>
      </c>
      <c r="AX184" s="13" t="s">
        <v>87</v>
      </c>
      <c r="AY184" s="182" t="s">
        <v>123</v>
      </c>
    </row>
    <row r="185" s="2" customFormat="1">
      <c r="A185" s="37"/>
      <c r="B185" s="166"/>
      <c r="C185" s="167" t="s">
        <v>227</v>
      </c>
      <c r="D185" s="167" t="s">
        <v>125</v>
      </c>
      <c r="E185" s="168" t="s">
        <v>228</v>
      </c>
      <c r="F185" s="169" t="s">
        <v>229</v>
      </c>
      <c r="G185" s="170" t="s">
        <v>224</v>
      </c>
      <c r="H185" s="171">
        <v>60.299999999999997</v>
      </c>
      <c r="I185" s="172"/>
      <c r="J185" s="173">
        <f>ROUND(I185*H185,2)</f>
        <v>0</v>
      </c>
      <c r="K185" s="169" t="s">
        <v>129</v>
      </c>
      <c r="L185" s="38"/>
      <c r="M185" s="174" t="s">
        <v>1</v>
      </c>
      <c r="N185" s="175" t="s">
        <v>44</v>
      </c>
      <c r="O185" s="76"/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78" t="s">
        <v>130</v>
      </c>
      <c r="AT185" s="178" t="s">
        <v>125</v>
      </c>
      <c r="AU185" s="178" t="s">
        <v>89</v>
      </c>
      <c r="AY185" s="18" t="s">
        <v>123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8" t="s">
        <v>87</v>
      </c>
      <c r="BK185" s="179">
        <f>ROUND(I185*H185,2)</f>
        <v>0</v>
      </c>
      <c r="BL185" s="18" t="s">
        <v>130</v>
      </c>
      <c r="BM185" s="178" t="s">
        <v>230</v>
      </c>
    </row>
    <row r="186" s="13" customFormat="1">
      <c r="A186" s="13"/>
      <c r="B186" s="180"/>
      <c r="C186" s="13"/>
      <c r="D186" s="181" t="s">
        <v>132</v>
      </c>
      <c r="E186" s="182" t="s">
        <v>1</v>
      </c>
      <c r="F186" s="183" t="s">
        <v>231</v>
      </c>
      <c r="G186" s="13"/>
      <c r="H186" s="184">
        <v>60.299999999999997</v>
      </c>
      <c r="I186" s="185"/>
      <c r="J186" s="13"/>
      <c r="K186" s="13"/>
      <c r="L186" s="180"/>
      <c r="M186" s="186"/>
      <c r="N186" s="187"/>
      <c r="O186" s="187"/>
      <c r="P186" s="187"/>
      <c r="Q186" s="187"/>
      <c r="R186" s="187"/>
      <c r="S186" s="187"/>
      <c r="T186" s="18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2" t="s">
        <v>132</v>
      </c>
      <c r="AU186" s="182" t="s">
        <v>89</v>
      </c>
      <c r="AV186" s="13" t="s">
        <v>89</v>
      </c>
      <c r="AW186" s="13" t="s">
        <v>37</v>
      </c>
      <c r="AX186" s="13" t="s">
        <v>87</v>
      </c>
      <c r="AY186" s="182" t="s">
        <v>123</v>
      </c>
    </row>
    <row r="187" s="2" customFormat="1">
      <c r="A187" s="37"/>
      <c r="B187" s="166"/>
      <c r="C187" s="167" t="s">
        <v>232</v>
      </c>
      <c r="D187" s="167" t="s">
        <v>125</v>
      </c>
      <c r="E187" s="168" t="s">
        <v>233</v>
      </c>
      <c r="F187" s="169" t="s">
        <v>234</v>
      </c>
      <c r="G187" s="170" t="s">
        <v>128</v>
      </c>
      <c r="H187" s="171">
        <v>884</v>
      </c>
      <c r="I187" s="172"/>
      <c r="J187" s="173">
        <f>ROUND(I187*H187,2)</f>
        <v>0</v>
      </c>
      <c r="K187" s="169" t="s">
        <v>129</v>
      </c>
      <c r="L187" s="38"/>
      <c r="M187" s="174" t="s">
        <v>1</v>
      </c>
      <c r="N187" s="175" t="s">
        <v>44</v>
      </c>
      <c r="O187" s="76"/>
      <c r="P187" s="176">
        <f>O187*H187</f>
        <v>0</v>
      </c>
      <c r="Q187" s="176">
        <v>0</v>
      </c>
      <c r="R187" s="176">
        <f>Q187*H187</f>
        <v>0</v>
      </c>
      <c r="S187" s="176">
        <v>0</v>
      </c>
      <c r="T187" s="17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78" t="s">
        <v>130</v>
      </c>
      <c r="AT187" s="178" t="s">
        <v>125</v>
      </c>
      <c r="AU187" s="178" t="s">
        <v>89</v>
      </c>
      <c r="AY187" s="18" t="s">
        <v>123</v>
      </c>
      <c r="BE187" s="179">
        <f>IF(N187="základní",J187,0)</f>
        <v>0</v>
      </c>
      <c r="BF187" s="179">
        <f>IF(N187="snížená",J187,0)</f>
        <v>0</v>
      </c>
      <c r="BG187" s="179">
        <f>IF(N187="zákl. přenesená",J187,0)</f>
        <v>0</v>
      </c>
      <c r="BH187" s="179">
        <f>IF(N187="sníž. přenesená",J187,0)</f>
        <v>0</v>
      </c>
      <c r="BI187" s="179">
        <f>IF(N187="nulová",J187,0)</f>
        <v>0</v>
      </c>
      <c r="BJ187" s="18" t="s">
        <v>87</v>
      </c>
      <c r="BK187" s="179">
        <f>ROUND(I187*H187,2)</f>
        <v>0</v>
      </c>
      <c r="BL187" s="18" t="s">
        <v>130</v>
      </c>
      <c r="BM187" s="178" t="s">
        <v>235</v>
      </c>
    </row>
    <row r="188" s="13" customFormat="1">
      <c r="A188" s="13"/>
      <c r="B188" s="180"/>
      <c r="C188" s="13"/>
      <c r="D188" s="181" t="s">
        <v>132</v>
      </c>
      <c r="E188" s="182" t="s">
        <v>1</v>
      </c>
      <c r="F188" s="183" t="s">
        <v>236</v>
      </c>
      <c r="G188" s="13"/>
      <c r="H188" s="184">
        <v>884</v>
      </c>
      <c r="I188" s="185"/>
      <c r="J188" s="13"/>
      <c r="K188" s="13"/>
      <c r="L188" s="180"/>
      <c r="M188" s="186"/>
      <c r="N188" s="187"/>
      <c r="O188" s="187"/>
      <c r="P188" s="187"/>
      <c r="Q188" s="187"/>
      <c r="R188" s="187"/>
      <c r="S188" s="187"/>
      <c r="T188" s="18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2" t="s">
        <v>132</v>
      </c>
      <c r="AU188" s="182" t="s">
        <v>89</v>
      </c>
      <c r="AV188" s="13" t="s">
        <v>89</v>
      </c>
      <c r="AW188" s="13" t="s">
        <v>37</v>
      </c>
      <c r="AX188" s="13" t="s">
        <v>87</v>
      </c>
      <c r="AY188" s="182" t="s">
        <v>123</v>
      </c>
    </row>
    <row r="189" s="2" customFormat="1" ht="33" customHeight="1">
      <c r="A189" s="37"/>
      <c r="B189" s="166"/>
      <c r="C189" s="167" t="s">
        <v>7</v>
      </c>
      <c r="D189" s="167" t="s">
        <v>125</v>
      </c>
      <c r="E189" s="168" t="s">
        <v>237</v>
      </c>
      <c r="F189" s="169" t="s">
        <v>238</v>
      </c>
      <c r="G189" s="170" t="s">
        <v>207</v>
      </c>
      <c r="H189" s="171">
        <v>132.59999999999999</v>
      </c>
      <c r="I189" s="172"/>
      <c r="J189" s="173">
        <f>ROUND(I189*H189,2)</f>
        <v>0</v>
      </c>
      <c r="K189" s="169" t="s">
        <v>129</v>
      </c>
      <c r="L189" s="38"/>
      <c r="M189" s="174" t="s">
        <v>1</v>
      </c>
      <c r="N189" s="175" t="s">
        <v>44</v>
      </c>
      <c r="O189" s="76"/>
      <c r="P189" s="176">
        <f>O189*H189</f>
        <v>0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78" t="s">
        <v>130</v>
      </c>
      <c r="AT189" s="178" t="s">
        <v>125</v>
      </c>
      <c r="AU189" s="178" t="s">
        <v>89</v>
      </c>
      <c r="AY189" s="18" t="s">
        <v>123</v>
      </c>
      <c r="BE189" s="179">
        <f>IF(N189="základní",J189,0)</f>
        <v>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18" t="s">
        <v>87</v>
      </c>
      <c r="BK189" s="179">
        <f>ROUND(I189*H189,2)</f>
        <v>0</v>
      </c>
      <c r="BL189" s="18" t="s">
        <v>130</v>
      </c>
      <c r="BM189" s="178" t="s">
        <v>239</v>
      </c>
    </row>
    <row r="190" s="13" customFormat="1">
      <c r="A190" s="13"/>
      <c r="B190" s="180"/>
      <c r="C190" s="13"/>
      <c r="D190" s="181" t="s">
        <v>132</v>
      </c>
      <c r="E190" s="182" t="s">
        <v>1</v>
      </c>
      <c r="F190" s="183" t="s">
        <v>240</v>
      </c>
      <c r="G190" s="13"/>
      <c r="H190" s="184">
        <v>132.59999999999999</v>
      </c>
      <c r="I190" s="185"/>
      <c r="J190" s="13"/>
      <c r="K190" s="13"/>
      <c r="L190" s="180"/>
      <c r="M190" s="186"/>
      <c r="N190" s="187"/>
      <c r="O190" s="187"/>
      <c r="P190" s="187"/>
      <c r="Q190" s="187"/>
      <c r="R190" s="187"/>
      <c r="S190" s="187"/>
      <c r="T190" s="18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2" t="s">
        <v>132</v>
      </c>
      <c r="AU190" s="182" t="s">
        <v>89</v>
      </c>
      <c r="AV190" s="13" t="s">
        <v>89</v>
      </c>
      <c r="AW190" s="13" t="s">
        <v>37</v>
      </c>
      <c r="AX190" s="13" t="s">
        <v>87</v>
      </c>
      <c r="AY190" s="182" t="s">
        <v>123</v>
      </c>
    </row>
    <row r="191" s="2" customFormat="1">
      <c r="A191" s="37"/>
      <c r="B191" s="166"/>
      <c r="C191" s="167" t="s">
        <v>241</v>
      </c>
      <c r="D191" s="167" t="s">
        <v>125</v>
      </c>
      <c r="E191" s="168" t="s">
        <v>242</v>
      </c>
      <c r="F191" s="169" t="s">
        <v>243</v>
      </c>
      <c r="G191" s="170" t="s">
        <v>207</v>
      </c>
      <c r="H191" s="171">
        <v>88.400000000000006</v>
      </c>
      <c r="I191" s="172"/>
      <c r="J191" s="173">
        <f>ROUND(I191*H191,2)</f>
        <v>0</v>
      </c>
      <c r="K191" s="169" t="s">
        <v>129</v>
      </c>
      <c r="L191" s="38"/>
      <c r="M191" s="174" t="s">
        <v>1</v>
      </c>
      <c r="N191" s="175" t="s">
        <v>44</v>
      </c>
      <c r="O191" s="76"/>
      <c r="P191" s="176">
        <f>O191*H191</f>
        <v>0</v>
      </c>
      <c r="Q191" s="176">
        <v>0</v>
      </c>
      <c r="R191" s="176">
        <f>Q191*H191</f>
        <v>0</v>
      </c>
      <c r="S191" s="176">
        <v>0</v>
      </c>
      <c r="T191" s="17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78" t="s">
        <v>130</v>
      </c>
      <c r="AT191" s="178" t="s">
        <v>125</v>
      </c>
      <c r="AU191" s="178" t="s">
        <v>89</v>
      </c>
      <c r="AY191" s="18" t="s">
        <v>123</v>
      </c>
      <c r="BE191" s="179">
        <f>IF(N191="základní",J191,0)</f>
        <v>0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18" t="s">
        <v>87</v>
      </c>
      <c r="BK191" s="179">
        <f>ROUND(I191*H191,2)</f>
        <v>0</v>
      </c>
      <c r="BL191" s="18" t="s">
        <v>130</v>
      </c>
      <c r="BM191" s="178" t="s">
        <v>244</v>
      </c>
    </row>
    <row r="192" s="13" customFormat="1">
      <c r="A192" s="13"/>
      <c r="B192" s="180"/>
      <c r="C192" s="13"/>
      <c r="D192" s="181" t="s">
        <v>132</v>
      </c>
      <c r="E192" s="182" t="s">
        <v>1</v>
      </c>
      <c r="F192" s="183" t="s">
        <v>245</v>
      </c>
      <c r="G192" s="13"/>
      <c r="H192" s="184">
        <v>88.400000000000006</v>
      </c>
      <c r="I192" s="185"/>
      <c r="J192" s="13"/>
      <c r="K192" s="13"/>
      <c r="L192" s="180"/>
      <c r="M192" s="186"/>
      <c r="N192" s="187"/>
      <c r="O192" s="187"/>
      <c r="P192" s="187"/>
      <c r="Q192" s="187"/>
      <c r="R192" s="187"/>
      <c r="S192" s="187"/>
      <c r="T192" s="18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2" t="s">
        <v>132</v>
      </c>
      <c r="AU192" s="182" t="s">
        <v>89</v>
      </c>
      <c r="AV192" s="13" t="s">
        <v>89</v>
      </c>
      <c r="AW192" s="13" t="s">
        <v>37</v>
      </c>
      <c r="AX192" s="13" t="s">
        <v>87</v>
      </c>
      <c r="AY192" s="182" t="s">
        <v>123</v>
      </c>
    </row>
    <row r="193" s="2" customFormat="1">
      <c r="A193" s="37"/>
      <c r="B193" s="166"/>
      <c r="C193" s="167" t="s">
        <v>246</v>
      </c>
      <c r="D193" s="167" t="s">
        <v>125</v>
      </c>
      <c r="E193" s="168" t="s">
        <v>247</v>
      </c>
      <c r="F193" s="169" t="s">
        <v>248</v>
      </c>
      <c r="G193" s="170" t="s">
        <v>207</v>
      </c>
      <c r="H193" s="171">
        <v>2386.7869999999998</v>
      </c>
      <c r="I193" s="172"/>
      <c r="J193" s="173">
        <f>ROUND(I193*H193,2)</f>
        <v>0</v>
      </c>
      <c r="K193" s="169" t="s">
        <v>129</v>
      </c>
      <c r="L193" s="38"/>
      <c r="M193" s="174" t="s">
        <v>1</v>
      </c>
      <c r="N193" s="175" t="s">
        <v>44</v>
      </c>
      <c r="O193" s="76"/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78" t="s">
        <v>130</v>
      </c>
      <c r="AT193" s="178" t="s">
        <v>125</v>
      </c>
      <c r="AU193" s="178" t="s">
        <v>89</v>
      </c>
      <c r="AY193" s="18" t="s">
        <v>123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8" t="s">
        <v>87</v>
      </c>
      <c r="BK193" s="179">
        <f>ROUND(I193*H193,2)</f>
        <v>0</v>
      </c>
      <c r="BL193" s="18" t="s">
        <v>130</v>
      </c>
      <c r="BM193" s="178" t="s">
        <v>249</v>
      </c>
    </row>
    <row r="194" s="13" customFormat="1">
      <c r="A194" s="13"/>
      <c r="B194" s="180"/>
      <c r="C194" s="13"/>
      <c r="D194" s="181" t="s">
        <v>132</v>
      </c>
      <c r="E194" s="182" t="s">
        <v>1</v>
      </c>
      <c r="F194" s="183" t="s">
        <v>250</v>
      </c>
      <c r="G194" s="13"/>
      <c r="H194" s="184">
        <v>2386.7865000000002</v>
      </c>
      <c r="I194" s="185"/>
      <c r="J194" s="13"/>
      <c r="K194" s="13"/>
      <c r="L194" s="180"/>
      <c r="M194" s="186"/>
      <c r="N194" s="187"/>
      <c r="O194" s="187"/>
      <c r="P194" s="187"/>
      <c r="Q194" s="187"/>
      <c r="R194" s="187"/>
      <c r="S194" s="187"/>
      <c r="T194" s="18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2" t="s">
        <v>132</v>
      </c>
      <c r="AU194" s="182" t="s">
        <v>89</v>
      </c>
      <c r="AV194" s="13" t="s">
        <v>89</v>
      </c>
      <c r="AW194" s="13" t="s">
        <v>37</v>
      </c>
      <c r="AX194" s="13" t="s">
        <v>87</v>
      </c>
      <c r="AY194" s="182" t="s">
        <v>123</v>
      </c>
    </row>
    <row r="195" s="2" customFormat="1">
      <c r="A195" s="37"/>
      <c r="B195" s="166"/>
      <c r="C195" s="167" t="s">
        <v>251</v>
      </c>
      <c r="D195" s="167" t="s">
        <v>125</v>
      </c>
      <c r="E195" s="168" t="s">
        <v>252</v>
      </c>
      <c r="F195" s="169" t="s">
        <v>253</v>
      </c>
      <c r="G195" s="170" t="s">
        <v>128</v>
      </c>
      <c r="H195" s="171">
        <v>773</v>
      </c>
      <c r="I195" s="172"/>
      <c r="J195" s="173">
        <f>ROUND(I195*H195,2)</f>
        <v>0</v>
      </c>
      <c r="K195" s="169" t="s">
        <v>129</v>
      </c>
      <c r="L195" s="38"/>
      <c r="M195" s="174" t="s">
        <v>1</v>
      </c>
      <c r="N195" s="175" t="s">
        <v>44</v>
      </c>
      <c r="O195" s="76"/>
      <c r="P195" s="176">
        <f>O195*H195</f>
        <v>0</v>
      </c>
      <c r="Q195" s="176">
        <v>0</v>
      </c>
      <c r="R195" s="176">
        <f>Q195*H195</f>
        <v>0</v>
      </c>
      <c r="S195" s="176">
        <v>0</v>
      </c>
      <c r="T195" s="17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78" t="s">
        <v>130</v>
      </c>
      <c r="AT195" s="178" t="s">
        <v>125</v>
      </c>
      <c r="AU195" s="178" t="s">
        <v>89</v>
      </c>
      <c r="AY195" s="18" t="s">
        <v>123</v>
      </c>
      <c r="BE195" s="179">
        <f>IF(N195="základní",J195,0)</f>
        <v>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18" t="s">
        <v>87</v>
      </c>
      <c r="BK195" s="179">
        <f>ROUND(I195*H195,2)</f>
        <v>0</v>
      </c>
      <c r="BL195" s="18" t="s">
        <v>130</v>
      </c>
      <c r="BM195" s="178" t="s">
        <v>254</v>
      </c>
    </row>
    <row r="196" s="13" customFormat="1">
      <c r="A196" s="13"/>
      <c r="B196" s="180"/>
      <c r="C196" s="13"/>
      <c r="D196" s="181" t="s">
        <v>132</v>
      </c>
      <c r="E196" s="182" t="s">
        <v>1</v>
      </c>
      <c r="F196" s="183" t="s">
        <v>255</v>
      </c>
      <c r="G196" s="13"/>
      <c r="H196" s="184">
        <v>773</v>
      </c>
      <c r="I196" s="185"/>
      <c r="J196" s="13"/>
      <c r="K196" s="13"/>
      <c r="L196" s="180"/>
      <c r="M196" s="186"/>
      <c r="N196" s="187"/>
      <c r="O196" s="187"/>
      <c r="P196" s="187"/>
      <c r="Q196" s="187"/>
      <c r="R196" s="187"/>
      <c r="S196" s="187"/>
      <c r="T196" s="18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2" t="s">
        <v>132</v>
      </c>
      <c r="AU196" s="182" t="s">
        <v>89</v>
      </c>
      <c r="AV196" s="13" t="s">
        <v>89</v>
      </c>
      <c r="AW196" s="13" t="s">
        <v>37</v>
      </c>
      <c r="AX196" s="13" t="s">
        <v>87</v>
      </c>
      <c r="AY196" s="182" t="s">
        <v>123</v>
      </c>
    </row>
    <row r="197" s="2" customFormat="1" ht="16.5" customHeight="1">
      <c r="A197" s="37"/>
      <c r="B197" s="166"/>
      <c r="C197" s="197" t="s">
        <v>256</v>
      </c>
      <c r="D197" s="197" t="s">
        <v>257</v>
      </c>
      <c r="E197" s="198" t="s">
        <v>258</v>
      </c>
      <c r="F197" s="199" t="s">
        <v>259</v>
      </c>
      <c r="G197" s="200" t="s">
        <v>224</v>
      </c>
      <c r="H197" s="201">
        <v>129.149</v>
      </c>
      <c r="I197" s="202"/>
      <c r="J197" s="203">
        <f>ROUND(I197*H197,2)</f>
        <v>0</v>
      </c>
      <c r="K197" s="199" t="s">
        <v>129</v>
      </c>
      <c r="L197" s="204"/>
      <c r="M197" s="205" t="s">
        <v>1</v>
      </c>
      <c r="N197" s="206" t="s">
        <v>44</v>
      </c>
      <c r="O197" s="76"/>
      <c r="P197" s="176">
        <f>O197*H197</f>
        <v>0</v>
      </c>
      <c r="Q197" s="176">
        <v>1</v>
      </c>
      <c r="R197" s="176">
        <f>Q197*H197</f>
        <v>129.149</v>
      </c>
      <c r="S197" s="176">
        <v>0</v>
      </c>
      <c r="T197" s="17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78" t="s">
        <v>165</v>
      </c>
      <c r="AT197" s="178" t="s">
        <v>257</v>
      </c>
      <c r="AU197" s="178" t="s">
        <v>89</v>
      </c>
      <c r="AY197" s="18" t="s">
        <v>123</v>
      </c>
      <c r="BE197" s="179">
        <f>IF(N197="základní",J197,0)</f>
        <v>0</v>
      </c>
      <c r="BF197" s="179">
        <f>IF(N197="snížená",J197,0)</f>
        <v>0</v>
      </c>
      <c r="BG197" s="179">
        <f>IF(N197="zákl. přenesená",J197,0)</f>
        <v>0</v>
      </c>
      <c r="BH197" s="179">
        <f>IF(N197="sníž. přenesená",J197,0)</f>
        <v>0</v>
      </c>
      <c r="BI197" s="179">
        <f>IF(N197="nulová",J197,0)</f>
        <v>0</v>
      </c>
      <c r="BJ197" s="18" t="s">
        <v>87</v>
      </c>
      <c r="BK197" s="179">
        <f>ROUND(I197*H197,2)</f>
        <v>0</v>
      </c>
      <c r="BL197" s="18" t="s">
        <v>130</v>
      </c>
      <c r="BM197" s="178" t="s">
        <v>260</v>
      </c>
    </row>
    <row r="198" s="13" customFormat="1">
      <c r="A198" s="13"/>
      <c r="B198" s="180"/>
      <c r="C198" s="13"/>
      <c r="D198" s="181" t="s">
        <v>132</v>
      </c>
      <c r="E198" s="182" t="s">
        <v>1</v>
      </c>
      <c r="F198" s="183" t="s">
        <v>261</v>
      </c>
      <c r="G198" s="13"/>
      <c r="H198" s="184">
        <v>129.1491</v>
      </c>
      <c r="I198" s="185"/>
      <c r="J198" s="13"/>
      <c r="K198" s="13"/>
      <c r="L198" s="180"/>
      <c r="M198" s="186"/>
      <c r="N198" s="187"/>
      <c r="O198" s="187"/>
      <c r="P198" s="187"/>
      <c r="Q198" s="187"/>
      <c r="R198" s="187"/>
      <c r="S198" s="187"/>
      <c r="T198" s="18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2" t="s">
        <v>132</v>
      </c>
      <c r="AU198" s="182" t="s">
        <v>89</v>
      </c>
      <c r="AV198" s="13" t="s">
        <v>89</v>
      </c>
      <c r="AW198" s="13" t="s">
        <v>37</v>
      </c>
      <c r="AX198" s="13" t="s">
        <v>87</v>
      </c>
      <c r="AY198" s="182" t="s">
        <v>123</v>
      </c>
    </row>
    <row r="199" s="2" customFormat="1">
      <c r="A199" s="37"/>
      <c r="B199" s="166"/>
      <c r="C199" s="167" t="s">
        <v>262</v>
      </c>
      <c r="D199" s="167" t="s">
        <v>125</v>
      </c>
      <c r="E199" s="168" t="s">
        <v>263</v>
      </c>
      <c r="F199" s="169" t="s">
        <v>264</v>
      </c>
      <c r="G199" s="170" t="s">
        <v>128</v>
      </c>
      <c r="H199" s="171">
        <v>773</v>
      </c>
      <c r="I199" s="172"/>
      <c r="J199" s="173">
        <f>ROUND(I199*H199,2)</f>
        <v>0</v>
      </c>
      <c r="K199" s="169" t="s">
        <v>129</v>
      </c>
      <c r="L199" s="38"/>
      <c r="M199" s="174" t="s">
        <v>1</v>
      </c>
      <c r="N199" s="175" t="s">
        <v>44</v>
      </c>
      <c r="O199" s="76"/>
      <c r="P199" s="176">
        <f>O199*H199</f>
        <v>0</v>
      </c>
      <c r="Q199" s="176">
        <v>0</v>
      </c>
      <c r="R199" s="176">
        <f>Q199*H199</f>
        <v>0</v>
      </c>
      <c r="S199" s="176">
        <v>0</v>
      </c>
      <c r="T199" s="17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78" t="s">
        <v>130</v>
      </c>
      <c r="AT199" s="178" t="s">
        <v>125</v>
      </c>
      <c r="AU199" s="178" t="s">
        <v>89</v>
      </c>
      <c r="AY199" s="18" t="s">
        <v>123</v>
      </c>
      <c r="BE199" s="179">
        <f>IF(N199="základní",J199,0)</f>
        <v>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18" t="s">
        <v>87</v>
      </c>
      <c r="BK199" s="179">
        <f>ROUND(I199*H199,2)</f>
        <v>0</v>
      </c>
      <c r="BL199" s="18" t="s">
        <v>130</v>
      </c>
      <c r="BM199" s="178" t="s">
        <v>265</v>
      </c>
    </row>
    <row r="200" s="13" customFormat="1">
      <c r="A200" s="13"/>
      <c r="B200" s="180"/>
      <c r="C200" s="13"/>
      <c r="D200" s="181" t="s">
        <v>132</v>
      </c>
      <c r="E200" s="182" t="s">
        <v>1</v>
      </c>
      <c r="F200" s="183" t="s">
        <v>255</v>
      </c>
      <c r="G200" s="13"/>
      <c r="H200" s="184">
        <v>773</v>
      </c>
      <c r="I200" s="185"/>
      <c r="J200" s="13"/>
      <c r="K200" s="13"/>
      <c r="L200" s="180"/>
      <c r="M200" s="186"/>
      <c r="N200" s="187"/>
      <c r="O200" s="187"/>
      <c r="P200" s="187"/>
      <c r="Q200" s="187"/>
      <c r="R200" s="187"/>
      <c r="S200" s="187"/>
      <c r="T200" s="18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2" t="s">
        <v>132</v>
      </c>
      <c r="AU200" s="182" t="s">
        <v>89</v>
      </c>
      <c r="AV200" s="13" t="s">
        <v>89</v>
      </c>
      <c r="AW200" s="13" t="s">
        <v>37</v>
      </c>
      <c r="AX200" s="13" t="s">
        <v>87</v>
      </c>
      <c r="AY200" s="182" t="s">
        <v>123</v>
      </c>
    </row>
    <row r="201" s="2" customFormat="1" ht="16.5" customHeight="1">
      <c r="A201" s="37"/>
      <c r="B201" s="166"/>
      <c r="C201" s="197" t="s">
        <v>266</v>
      </c>
      <c r="D201" s="197" t="s">
        <v>257</v>
      </c>
      <c r="E201" s="198" t="s">
        <v>267</v>
      </c>
      <c r="F201" s="199" t="s">
        <v>268</v>
      </c>
      <c r="G201" s="200" t="s">
        <v>269</v>
      </c>
      <c r="H201" s="201">
        <v>15.460000000000001</v>
      </c>
      <c r="I201" s="202"/>
      <c r="J201" s="203">
        <f>ROUND(I201*H201,2)</f>
        <v>0</v>
      </c>
      <c r="K201" s="199" t="s">
        <v>129</v>
      </c>
      <c r="L201" s="204"/>
      <c r="M201" s="205" t="s">
        <v>1</v>
      </c>
      <c r="N201" s="206" t="s">
        <v>44</v>
      </c>
      <c r="O201" s="76"/>
      <c r="P201" s="176">
        <f>O201*H201</f>
        <v>0</v>
      </c>
      <c r="Q201" s="176">
        <v>0.001</v>
      </c>
      <c r="R201" s="176">
        <f>Q201*H201</f>
        <v>0.015460000000000002</v>
      </c>
      <c r="S201" s="176">
        <v>0</v>
      </c>
      <c r="T201" s="17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78" t="s">
        <v>165</v>
      </c>
      <c r="AT201" s="178" t="s">
        <v>257</v>
      </c>
      <c r="AU201" s="178" t="s">
        <v>89</v>
      </c>
      <c r="AY201" s="18" t="s">
        <v>123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18" t="s">
        <v>87</v>
      </c>
      <c r="BK201" s="179">
        <f>ROUND(I201*H201,2)</f>
        <v>0</v>
      </c>
      <c r="BL201" s="18" t="s">
        <v>130</v>
      </c>
      <c r="BM201" s="178" t="s">
        <v>270</v>
      </c>
    </row>
    <row r="202" s="13" customFormat="1">
      <c r="A202" s="13"/>
      <c r="B202" s="180"/>
      <c r="C202" s="13"/>
      <c r="D202" s="181" t="s">
        <v>132</v>
      </c>
      <c r="E202" s="13"/>
      <c r="F202" s="183" t="s">
        <v>271</v>
      </c>
      <c r="G202" s="13"/>
      <c r="H202" s="184">
        <v>15.460000000000001</v>
      </c>
      <c r="I202" s="185"/>
      <c r="J202" s="13"/>
      <c r="K202" s="13"/>
      <c r="L202" s="180"/>
      <c r="M202" s="186"/>
      <c r="N202" s="187"/>
      <c r="O202" s="187"/>
      <c r="P202" s="187"/>
      <c r="Q202" s="187"/>
      <c r="R202" s="187"/>
      <c r="S202" s="187"/>
      <c r="T202" s="18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2" t="s">
        <v>132</v>
      </c>
      <c r="AU202" s="182" t="s">
        <v>89</v>
      </c>
      <c r="AV202" s="13" t="s">
        <v>89</v>
      </c>
      <c r="AW202" s="13" t="s">
        <v>3</v>
      </c>
      <c r="AX202" s="13" t="s">
        <v>87</v>
      </c>
      <c r="AY202" s="182" t="s">
        <v>123</v>
      </c>
    </row>
    <row r="203" s="2" customFormat="1">
      <c r="A203" s="37"/>
      <c r="B203" s="166"/>
      <c r="C203" s="167" t="s">
        <v>272</v>
      </c>
      <c r="D203" s="167" t="s">
        <v>125</v>
      </c>
      <c r="E203" s="168" t="s">
        <v>273</v>
      </c>
      <c r="F203" s="169" t="s">
        <v>274</v>
      </c>
      <c r="G203" s="170" t="s">
        <v>275</v>
      </c>
      <c r="H203" s="171">
        <v>1</v>
      </c>
      <c r="I203" s="172"/>
      <c r="J203" s="173">
        <f>ROUND(I203*H203,2)</f>
        <v>0</v>
      </c>
      <c r="K203" s="169" t="s">
        <v>129</v>
      </c>
      <c r="L203" s="38"/>
      <c r="M203" s="174" t="s">
        <v>1</v>
      </c>
      <c r="N203" s="175" t="s">
        <v>44</v>
      </c>
      <c r="O203" s="76"/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78" t="s">
        <v>130</v>
      </c>
      <c r="AT203" s="178" t="s">
        <v>125</v>
      </c>
      <c r="AU203" s="178" t="s">
        <v>89</v>
      </c>
      <c r="AY203" s="18" t="s">
        <v>123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18" t="s">
        <v>87</v>
      </c>
      <c r="BK203" s="179">
        <f>ROUND(I203*H203,2)</f>
        <v>0</v>
      </c>
      <c r="BL203" s="18" t="s">
        <v>130</v>
      </c>
      <c r="BM203" s="178" t="s">
        <v>276</v>
      </c>
    </row>
    <row r="204" s="2" customFormat="1" ht="16.5" customHeight="1">
      <c r="A204" s="37"/>
      <c r="B204" s="166"/>
      <c r="C204" s="167" t="s">
        <v>277</v>
      </c>
      <c r="D204" s="167" t="s">
        <v>125</v>
      </c>
      <c r="E204" s="168" t="s">
        <v>278</v>
      </c>
      <c r="F204" s="169" t="s">
        <v>279</v>
      </c>
      <c r="G204" s="170" t="s">
        <v>275</v>
      </c>
      <c r="H204" s="171">
        <v>1</v>
      </c>
      <c r="I204" s="172"/>
      <c r="J204" s="173">
        <f>ROUND(I204*H204,2)</f>
        <v>0</v>
      </c>
      <c r="K204" s="169" t="s">
        <v>129</v>
      </c>
      <c r="L204" s="38"/>
      <c r="M204" s="174" t="s">
        <v>1</v>
      </c>
      <c r="N204" s="175" t="s">
        <v>44</v>
      </c>
      <c r="O204" s="76"/>
      <c r="P204" s="176">
        <f>O204*H204</f>
        <v>0</v>
      </c>
      <c r="Q204" s="176">
        <v>0</v>
      </c>
      <c r="R204" s="176">
        <f>Q204*H204</f>
        <v>0</v>
      </c>
      <c r="S204" s="176">
        <v>0</v>
      </c>
      <c r="T204" s="17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78" t="s">
        <v>130</v>
      </c>
      <c r="AT204" s="178" t="s">
        <v>125</v>
      </c>
      <c r="AU204" s="178" t="s">
        <v>89</v>
      </c>
      <c r="AY204" s="18" t="s">
        <v>123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8" t="s">
        <v>87</v>
      </c>
      <c r="BK204" s="179">
        <f>ROUND(I204*H204,2)</f>
        <v>0</v>
      </c>
      <c r="BL204" s="18" t="s">
        <v>130</v>
      </c>
      <c r="BM204" s="178" t="s">
        <v>280</v>
      </c>
    </row>
    <row r="205" s="2" customFormat="1">
      <c r="A205" s="37"/>
      <c r="B205" s="166"/>
      <c r="C205" s="167" t="s">
        <v>281</v>
      </c>
      <c r="D205" s="167" t="s">
        <v>125</v>
      </c>
      <c r="E205" s="168" t="s">
        <v>282</v>
      </c>
      <c r="F205" s="169" t="s">
        <v>283</v>
      </c>
      <c r="G205" s="170" t="s">
        <v>128</v>
      </c>
      <c r="H205" s="171">
        <v>2285</v>
      </c>
      <c r="I205" s="172"/>
      <c r="J205" s="173">
        <f>ROUND(I205*H205,2)</f>
        <v>0</v>
      </c>
      <c r="K205" s="169" t="s">
        <v>129</v>
      </c>
      <c r="L205" s="38"/>
      <c r="M205" s="174" t="s">
        <v>1</v>
      </c>
      <c r="N205" s="175" t="s">
        <v>44</v>
      </c>
      <c r="O205" s="76"/>
      <c r="P205" s="176">
        <f>O205*H205</f>
        <v>0</v>
      </c>
      <c r="Q205" s="176">
        <v>0</v>
      </c>
      <c r="R205" s="176">
        <f>Q205*H205</f>
        <v>0</v>
      </c>
      <c r="S205" s="176">
        <v>0</v>
      </c>
      <c r="T205" s="17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78" t="s">
        <v>130</v>
      </c>
      <c r="AT205" s="178" t="s">
        <v>125</v>
      </c>
      <c r="AU205" s="178" t="s">
        <v>89</v>
      </c>
      <c r="AY205" s="18" t="s">
        <v>123</v>
      </c>
      <c r="BE205" s="179">
        <f>IF(N205="základní",J205,0)</f>
        <v>0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18" t="s">
        <v>87</v>
      </c>
      <c r="BK205" s="179">
        <f>ROUND(I205*H205,2)</f>
        <v>0</v>
      </c>
      <c r="BL205" s="18" t="s">
        <v>130</v>
      </c>
      <c r="BM205" s="178" t="s">
        <v>284</v>
      </c>
    </row>
    <row r="206" s="13" customFormat="1">
      <c r="A206" s="13"/>
      <c r="B206" s="180"/>
      <c r="C206" s="13"/>
      <c r="D206" s="181" t="s">
        <v>132</v>
      </c>
      <c r="E206" s="182" t="s">
        <v>1</v>
      </c>
      <c r="F206" s="183" t="s">
        <v>285</v>
      </c>
      <c r="G206" s="13"/>
      <c r="H206" s="184">
        <v>2285</v>
      </c>
      <c r="I206" s="185"/>
      <c r="J206" s="13"/>
      <c r="K206" s="13"/>
      <c r="L206" s="180"/>
      <c r="M206" s="186"/>
      <c r="N206" s="187"/>
      <c r="O206" s="187"/>
      <c r="P206" s="187"/>
      <c r="Q206" s="187"/>
      <c r="R206" s="187"/>
      <c r="S206" s="187"/>
      <c r="T206" s="18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2" t="s">
        <v>132</v>
      </c>
      <c r="AU206" s="182" t="s">
        <v>89</v>
      </c>
      <c r="AV206" s="13" t="s">
        <v>89</v>
      </c>
      <c r="AW206" s="13" t="s">
        <v>37</v>
      </c>
      <c r="AX206" s="13" t="s">
        <v>87</v>
      </c>
      <c r="AY206" s="182" t="s">
        <v>123</v>
      </c>
    </row>
    <row r="207" s="12" customFormat="1" ht="22.8" customHeight="1">
      <c r="A207" s="12"/>
      <c r="B207" s="153"/>
      <c r="C207" s="12"/>
      <c r="D207" s="154" t="s">
        <v>78</v>
      </c>
      <c r="E207" s="164" t="s">
        <v>149</v>
      </c>
      <c r="F207" s="164" t="s">
        <v>286</v>
      </c>
      <c r="G207" s="12"/>
      <c r="H207" s="12"/>
      <c r="I207" s="156"/>
      <c r="J207" s="165">
        <f>BK207</f>
        <v>0</v>
      </c>
      <c r="K207" s="12"/>
      <c r="L207" s="153"/>
      <c r="M207" s="158"/>
      <c r="N207" s="159"/>
      <c r="O207" s="159"/>
      <c r="P207" s="160">
        <f>SUM(P208:P259)</f>
        <v>0</v>
      </c>
      <c r="Q207" s="159"/>
      <c r="R207" s="160">
        <f>SUM(R208:R259)</f>
        <v>43.2727</v>
      </c>
      <c r="S207" s="159"/>
      <c r="T207" s="161">
        <f>SUM(T208:T259)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54" t="s">
        <v>87</v>
      </c>
      <c r="AT207" s="162" t="s">
        <v>78</v>
      </c>
      <c r="AU207" s="162" t="s">
        <v>87</v>
      </c>
      <c r="AY207" s="154" t="s">
        <v>123</v>
      </c>
      <c r="BK207" s="163">
        <f>SUM(BK208:BK259)</f>
        <v>0</v>
      </c>
    </row>
    <row r="208" s="2" customFormat="1" ht="21.75" customHeight="1">
      <c r="A208" s="37"/>
      <c r="B208" s="166"/>
      <c r="C208" s="167" t="s">
        <v>287</v>
      </c>
      <c r="D208" s="167" t="s">
        <v>125</v>
      </c>
      <c r="E208" s="168" t="s">
        <v>288</v>
      </c>
      <c r="F208" s="169" t="s">
        <v>289</v>
      </c>
      <c r="G208" s="170" t="s">
        <v>188</v>
      </c>
      <c r="H208" s="171">
        <v>40</v>
      </c>
      <c r="I208" s="172"/>
      <c r="J208" s="173">
        <f>ROUND(I208*H208,2)</f>
        <v>0</v>
      </c>
      <c r="K208" s="169" t="s">
        <v>129</v>
      </c>
      <c r="L208" s="38"/>
      <c r="M208" s="174" t="s">
        <v>1</v>
      </c>
      <c r="N208" s="175" t="s">
        <v>44</v>
      </c>
      <c r="O208" s="76"/>
      <c r="P208" s="176">
        <f>O208*H208</f>
        <v>0</v>
      </c>
      <c r="Q208" s="176">
        <v>0</v>
      </c>
      <c r="R208" s="176">
        <f>Q208*H208</f>
        <v>0</v>
      </c>
      <c r="S208" s="176">
        <v>0</v>
      </c>
      <c r="T208" s="17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78" t="s">
        <v>130</v>
      </c>
      <c r="AT208" s="178" t="s">
        <v>125</v>
      </c>
      <c r="AU208" s="178" t="s">
        <v>89</v>
      </c>
      <c r="AY208" s="18" t="s">
        <v>123</v>
      </c>
      <c r="BE208" s="179">
        <f>IF(N208="základní",J208,0)</f>
        <v>0</v>
      </c>
      <c r="BF208" s="179">
        <f>IF(N208="snížená",J208,0)</f>
        <v>0</v>
      </c>
      <c r="BG208" s="179">
        <f>IF(N208="zákl. přenesená",J208,0)</f>
        <v>0</v>
      </c>
      <c r="BH208" s="179">
        <f>IF(N208="sníž. přenesená",J208,0)</f>
        <v>0</v>
      </c>
      <c r="BI208" s="179">
        <f>IF(N208="nulová",J208,0)</f>
        <v>0</v>
      </c>
      <c r="BJ208" s="18" t="s">
        <v>87</v>
      </c>
      <c r="BK208" s="179">
        <f>ROUND(I208*H208,2)</f>
        <v>0</v>
      </c>
      <c r="BL208" s="18" t="s">
        <v>130</v>
      </c>
      <c r="BM208" s="178" t="s">
        <v>290</v>
      </c>
    </row>
    <row r="209" s="13" customFormat="1">
      <c r="A209" s="13"/>
      <c r="B209" s="180"/>
      <c r="C209" s="13"/>
      <c r="D209" s="181" t="s">
        <v>132</v>
      </c>
      <c r="E209" s="182" t="s">
        <v>1</v>
      </c>
      <c r="F209" s="183" t="s">
        <v>291</v>
      </c>
      <c r="G209" s="13"/>
      <c r="H209" s="184">
        <v>40</v>
      </c>
      <c r="I209" s="185"/>
      <c r="J209" s="13"/>
      <c r="K209" s="13"/>
      <c r="L209" s="180"/>
      <c r="M209" s="186"/>
      <c r="N209" s="187"/>
      <c r="O209" s="187"/>
      <c r="P209" s="187"/>
      <c r="Q209" s="187"/>
      <c r="R209" s="187"/>
      <c r="S209" s="187"/>
      <c r="T209" s="18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2" t="s">
        <v>132</v>
      </c>
      <c r="AU209" s="182" t="s">
        <v>89</v>
      </c>
      <c r="AV209" s="13" t="s">
        <v>89</v>
      </c>
      <c r="AW209" s="13" t="s">
        <v>37</v>
      </c>
      <c r="AX209" s="13" t="s">
        <v>87</v>
      </c>
      <c r="AY209" s="182" t="s">
        <v>123</v>
      </c>
    </row>
    <row r="210" s="2" customFormat="1" ht="16.5" customHeight="1">
      <c r="A210" s="37"/>
      <c r="B210" s="166"/>
      <c r="C210" s="197" t="s">
        <v>292</v>
      </c>
      <c r="D210" s="197" t="s">
        <v>257</v>
      </c>
      <c r="E210" s="198" t="s">
        <v>293</v>
      </c>
      <c r="F210" s="199" t="s">
        <v>294</v>
      </c>
      <c r="G210" s="200" t="s">
        <v>224</v>
      </c>
      <c r="H210" s="201">
        <v>15.199999999999999</v>
      </c>
      <c r="I210" s="202"/>
      <c r="J210" s="203">
        <f>ROUND(I210*H210,2)</f>
        <v>0</v>
      </c>
      <c r="K210" s="199" t="s">
        <v>129</v>
      </c>
      <c r="L210" s="204"/>
      <c r="M210" s="205" t="s">
        <v>1</v>
      </c>
      <c r="N210" s="206" t="s">
        <v>44</v>
      </c>
      <c r="O210" s="76"/>
      <c r="P210" s="176">
        <f>O210*H210</f>
        <v>0</v>
      </c>
      <c r="Q210" s="176">
        <v>1</v>
      </c>
      <c r="R210" s="176">
        <f>Q210*H210</f>
        <v>15.199999999999999</v>
      </c>
      <c r="S210" s="176">
        <v>0</v>
      </c>
      <c r="T210" s="17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78" t="s">
        <v>165</v>
      </c>
      <c r="AT210" s="178" t="s">
        <v>257</v>
      </c>
      <c r="AU210" s="178" t="s">
        <v>89</v>
      </c>
      <c r="AY210" s="18" t="s">
        <v>123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18" t="s">
        <v>87</v>
      </c>
      <c r="BK210" s="179">
        <f>ROUND(I210*H210,2)</f>
        <v>0</v>
      </c>
      <c r="BL210" s="18" t="s">
        <v>130</v>
      </c>
      <c r="BM210" s="178" t="s">
        <v>295</v>
      </c>
    </row>
    <row r="211" s="13" customFormat="1">
      <c r="A211" s="13"/>
      <c r="B211" s="180"/>
      <c r="C211" s="13"/>
      <c r="D211" s="181" t="s">
        <v>132</v>
      </c>
      <c r="E211" s="182" t="s">
        <v>1</v>
      </c>
      <c r="F211" s="183" t="s">
        <v>296</v>
      </c>
      <c r="G211" s="13"/>
      <c r="H211" s="184">
        <v>15.199999999999999</v>
      </c>
      <c r="I211" s="185"/>
      <c r="J211" s="13"/>
      <c r="K211" s="13"/>
      <c r="L211" s="180"/>
      <c r="M211" s="186"/>
      <c r="N211" s="187"/>
      <c r="O211" s="187"/>
      <c r="P211" s="187"/>
      <c r="Q211" s="187"/>
      <c r="R211" s="187"/>
      <c r="S211" s="187"/>
      <c r="T211" s="18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2" t="s">
        <v>132</v>
      </c>
      <c r="AU211" s="182" t="s">
        <v>89</v>
      </c>
      <c r="AV211" s="13" t="s">
        <v>89</v>
      </c>
      <c r="AW211" s="13" t="s">
        <v>37</v>
      </c>
      <c r="AX211" s="13" t="s">
        <v>87</v>
      </c>
      <c r="AY211" s="182" t="s">
        <v>123</v>
      </c>
    </row>
    <row r="212" s="2" customFormat="1">
      <c r="A212" s="37"/>
      <c r="B212" s="166"/>
      <c r="C212" s="197" t="s">
        <v>297</v>
      </c>
      <c r="D212" s="197" t="s">
        <v>257</v>
      </c>
      <c r="E212" s="198" t="s">
        <v>298</v>
      </c>
      <c r="F212" s="199" t="s">
        <v>299</v>
      </c>
      <c r="G212" s="200" t="s">
        <v>128</v>
      </c>
      <c r="H212" s="201">
        <v>88</v>
      </c>
      <c r="I212" s="202"/>
      <c r="J212" s="203">
        <f>ROUND(I212*H212,2)</f>
        <v>0</v>
      </c>
      <c r="K212" s="199" t="s">
        <v>129</v>
      </c>
      <c r="L212" s="204"/>
      <c r="M212" s="205" t="s">
        <v>1</v>
      </c>
      <c r="N212" s="206" t="s">
        <v>44</v>
      </c>
      <c r="O212" s="76"/>
      <c r="P212" s="176">
        <f>O212*H212</f>
        <v>0</v>
      </c>
      <c r="Q212" s="176">
        <v>0.00040000000000000002</v>
      </c>
      <c r="R212" s="176">
        <f>Q212*H212</f>
        <v>0.035200000000000002</v>
      </c>
      <c r="S212" s="176">
        <v>0</v>
      </c>
      <c r="T212" s="17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78" t="s">
        <v>165</v>
      </c>
      <c r="AT212" s="178" t="s">
        <v>257</v>
      </c>
      <c r="AU212" s="178" t="s">
        <v>89</v>
      </c>
      <c r="AY212" s="18" t="s">
        <v>123</v>
      </c>
      <c r="BE212" s="179">
        <f>IF(N212="základní",J212,0)</f>
        <v>0</v>
      </c>
      <c r="BF212" s="179">
        <f>IF(N212="snížená",J212,0)</f>
        <v>0</v>
      </c>
      <c r="BG212" s="179">
        <f>IF(N212="zákl. přenesená",J212,0)</f>
        <v>0</v>
      </c>
      <c r="BH212" s="179">
        <f>IF(N212="sníž. přenesená",J212,0)</f>
        <v>0</v>
      </c>
      <c r="BI212" s="179">
        <f>IF(N212="nulová",J212,0)</f>
        <v>0</v>
      </c>
      <c r="BJ212" s="18" t="s">
        <v>87</v>
      </c>
      <c r="BK212" s="179">
        <f>ROUND(I212*H212,2)</f>
        <v>0</v>
      </c>
      <c r="BL212" s="18" t="s">
        <v>130</v>
      </c>
      <c r="BM212" s="178" t="s">
        <v>300</v>
      </c>
    </row>
    <row r="213" s="13" customFormat="1">
      <c r="A213" s="13"/>
      <c r="B213" s="180"/>
      <c r="C213" s="13"/>
      <c r="D213" s="181" t="s">
        <v>132</v>
      </c>
      <c r="E213" s="182" t="s">
        <v>1</v>
      </c>
      <c r="F213" s="183" t="s">
        <v>301</v>
      </c>
      <c r="G213" s="13"/>
      <c r="H213" s="184">
        <v>88</v>
      </c>
      <c r="I213" s="185"/>
      <c r="J213" s="13"/>
      <c r="K213" s="13"/>
      <c r="L213" s="180"/>
      <c r="M213" s="186"/>
      <c r="N213" s="187"/>
      <c r="O213" s="187"/>
      <c r="P213" s="187"/>
      <c r="Q213" s="187"/>
      <c r="R213" s="187"/>
      <c r="S213" s="187"/>
      <c r="T213" s="18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2" t="s">
        <v>132</v>
      </c>
      <c r="AU213" s="182" t="s">
        <v>89</v>
      </c>
      <c r="AV213" s="13" t="s">
        <v>89</v>
      </c>
      <c r="AW213" s="13" t="s">
        <v>37</v>
      </c>
      <c r="AX213" s="13" t="s">
        <v>87</v>
      </c>
      <c r="AY213" s="182" t="s">
        <v>123</v>
      </c>
    </row>
    <row r="214" s="2" customFormat="1" ht="21.75" customHeight="1">
      <c r="A214" s="37"/>
      <c r="B214" s="166"/>
      <c r="C214" s="167" t="s">
        <v>302</v>
      </c>
      <c r="D214" s="167" t="s">
        <v>125</v>
      </c>
      <c r="E214" s="168" t="s">
        <v>303</v>
      </c>
      <c r="F214" s="169" t="s">
        <v>304</v>
      </c>
      <c r="G214" s="170" t="s">
        <v>128</v>
      </c>
      <c r="H214" s="171">
        <v>400</v>
      </c>
      <c r="I214" s="172"/>
      <c r="J214" s="173">
        <f>ROUND(I214*H214,2)</f>
        <v>0</v>
      </c>
      <c r="K214" s="169" t="s">
        <v>129</v>
      </c>
      <c r="L214" s="38"/>
      <c r="M214" s="174" t="s">
        <v>1</v>
      </c>
      <c r="N214" s="175" t="s">
        <v>44</v>
      </c>
      <c r="O214" s="76"/>
      <c r="P214" s="176">
        <f>O214*H214</f>
        <v>0</v>
      </c>
      <c r="Q214" s="176">
        <v>0</v>
      </c>
      <c r="R214" s="176">
        <f>Q214*H214</f>
        <v>0</v>
      </c>
      <c r="S214" s="176">
        <v>0</v>
      </c>
      <c r="T214" s="17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78" t="s">
        <v>130</v>
      </c>
      <c r="AT214" s="178" t="s">
        <v>125</v>
      </c>
      <c r="AU214" s="178" t="s">
        <v>89</v>
      </c>
      <c r="AY214" s="18" t="s">
        <v>123</v>
      </c>
      <c r="BE214" s="179">
        <f>IF(N214="základní",J214,0)</f>
        <v>0</v>
      </c>
      <c r="BF214" s="179">
        <f>IF(N214="snížená",J214,0)</f>
        <v>0</v>
      </c>
      <c r="BG214" s="179">
        <f>IF(N214="zákl. přenesená",J214,0)</f>
        <v>0</v>
      </c>
      <c r="BH214" s="179">
        <f>IF(N214="sníž. přenesená",J214,0)</f>
        <v>0</v>
      </c>
      <c r="BI214" s="179">
        <f>IF(N214="nulová",J214,0)</f>
        <v>0</v>
      </c>
      <c r="BJ214" s="18" t="s">
        <v>87</v>
      </c>
      <c r="BK214" s="179">
        <f>ROUND(I214*H214,2)</f>
        <v>0</v>
      </c>
      <c r="BL214" s="18" t="s">
        <v>130</v>
      </c>
      <c r="BM214" s="178" t="s">
        <v>305</v>
      </c>
    </row>
    <row r="215" s="13" customFormat="1">
      <c r="A215" s="13"/>
      <c r="B215" s="180"/>
      <c r="C215" s="13"/>
      <c r="D215" s="181" t="s">
        <v>132</v>
      </c>
      <c r="E215" s="182" t="s">
        <v>1</v>
      </c>
      <c r="F215" s="183" t="s">
        <v>306</v>
      </c>
      <c r="G215" s="13"/>
      <c r="H215" s="184">
        <v>400</v>
      </c>
      <c r="I215" s="185"/>
      <c r="J215" s="13"/>
      <c r="K215" s="13"/>
      <c r="L215" s="180"/>
      <c r="M215" s="186"/>
      <c r="N215" s="187"/>
      <c r="O215" s="187"/>
      <c r="P215" s="187"/>
      <c r="Q215" s="187"/>
      <c r="R215" s="187"/>
      <c r="S215" s="187"/>
      <c r="T215" s="18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2" t="s">
        <v>132</v>
      </c>
      <c r="AU215" s="182" t="s">
        <v>89</v>
      </c>
      <c r="AV215" s="13" t="s">
        <v>89</v>
      </c>
      <c r="AW215" s="13" t="s">
        <v>37</v>
      </c>
      <c r="AX215" s="13" t="s">
        <v>87</v>
      </c>
      <c r="AY215" s="182" t="s">
        <v>123</v>
      </c>
    </row>
    <row r="216" s="2" customFormat="1">
      <c r="A216" s="37"/>
      <c r="B216" s="166"/>
      <c r="C216" s="167" t="s">
        <v>307</v>
      </c>
      <c r="D216" s="167" t="s">
        <v>125</v>
      </c>
      <c r="E216" s="168" t="s">
        <v>308</v>
      </c>
      <c r="F216" s="169" t="s">
        <v>309</v>
      </c>
      <c r="G216" s="170" t="s">
        <v>128</v>
      </c>
      <c r="H216" s="171">
        <v>400</v>
      </c>
      <c r="I216" s="172"/>
      <c r="J216" s="173">
        <f>ROUND(I216*H216,2)</f>
        <v>0</v>
      </c>
      <c r="K216" s="169" t="s">
        <v>129</v>
      </c>
      <c r="L216" s="38"/>
      <c r="M216" s="174" t="s">
        <v>1</v>
      </c>
      <c r="N216" s="175" t="s">
        <v>44</v>
      </c>
      <c r="O216" s="76"/>
      <c r="P216" s="176">
        <f>O216*H216</f>
        <v>0</v>
      </c>
      <c r="Q216" s="176">
        <v>0</v>
      </c>
      <c r="R216" s="176">
        <f>Q216*H216</f>
        <v>0</v>
      </c>
      <c r="S216" s="176">
        <v>0</v>
      </c>
      <c r="T216" s="177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78" t="s">
        <v>130</v>
      </c>
      <c r="AT216" s="178" t="s">
        <v>125</v>
      </c>
      <c r="AU216" s="178" t="s">
        <v>89</v>
      </c>
      <c r="AY216" s="18" t="s">
        <v>123</v>
      </c>
      <c r="BE216" s="179">
        <f>IF(N216="základní",J216,0)</f>
        <v>0</v>
      </c>
      <c r="BF216" s="179">
        <f>IF(N216="snížená",J216,0)</f>
        <v>0</v>
      </c>
      <c r="BG216" s="179">
        <f>IF(N216="zákl. přenesená",J216,0)</f>
        <v>0</v>
      </c>
      <c r="BH216" s="179">
        <f>IF(N216="sníž. přenesená",J216,0)</f>
        <v>0</v>
      </c>
      <c r="BI216" s="179">
        <f>IF(N216="nulová",J216,0)</f>
        <v>0</v>
      </c>
      <c r="BJ216" s="18" t="s">
        <v>87</v>
      </c>
      <c r="BK216" s="179">
        <f>ROUND(I216*H216,2)</f>
        <v>0</v>
      </c>
      <c r="BL216" s="18" t="s">
        <v>130</v>
      </c>
      <c r="BM216" s="178" t="s">
        <v>310</v>
      </c>
    </row>
    <row r="217" s="13" customFormat="1">
      <c r="A217" s="13"/>
      <c r="B217" s="180"/>
      <c r="C217" s="13"/>
      <c r="D217" s="181" t="s">
        <v>132</v>
      </c>
      <c r="E217" s="182" t="s">
        <v>1</v>
      </c>
      <c r="F217" s="183" t="s">
        <v>306</v>
      </c>
      <c r="G217" s="13"/>
      <c r="H217" s="184">
        <v>400</v>
      </c>
      <c r="I217" s="185"/>
      <c r="J217" s="13"/>
      <c r="K217" s="13"/>
      <c r="L217" s="180"/>
      <c r="M217" s="186"/>
      <c r="N217" s="187"/>
      <c r="O217" s="187"/>
      <c r="P217" s="187"/>
      <c r="Q217" s="187"/>
      <c r="R217" s="187"/>
      <c r="S217" s="187"/>
      <c r="T217" s="18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2" t="s">
        <v>132</v>
      </c>
      <c r="AU217" s="182" t="s">
        <v>89</v>
      </c>
      <c r="AV217" s="13" t="s">
        <v>89</v>
      </c>
      <c r="AW217" s="13" t="s">
        <v>37</v>
      </c>
      <c r="AX217" s="13" t="s">
        <v>87</v>
      </c>
      <c r="AY217" s="182" t="s">
        <v>123</v>
      </c>
    </row>
    <row r="218" s="2" customFormat="1">
      <c r="A218" s="37"/>
      <c r="B218" s="166"/>
      <c r="C218" s="167" t="s">
        <v>311</v>
      </c>
      <c r="D218" s="167" t="s">
        <v>125</v>
      </c>
      <c r="E218" s="168" t="s">
        <v>312</v>
      </c>
      <c r="F218" s="169" t="s">
        <v>313</v>
      </c>
      <c r="G218" s="170" t="s">
        <v>128</v>
      </c>
      <c r="H218" s="171">
        <v>400</v>
      </c>
      <c r="I218" s="172"/>
      <c r="J218" s="173">
        <f>ROUND(I218*H218,2)</f>
        <v>0</v>
      </c>
      <c r="K218" s="169" t="s">
        <v>129</v>
      </c>
      <c r="L218" s="38"/>
      <c r="M218" s="174" t="s">
        <v>1</v>
      </c>
      <c r="N218" s="175" t="s">
        <v>44</v>
      </c>
      <c r="O218" s="76"/>
      <c r="P218" s="176">
        <f>O218*H218</f>
        <v>0</v>
      </c>
      <c r="Q218" s="176">
        <v>0</v>
      </c>
      <c r="R218" s="176">
        <f>Q218*H218</f>
        <v>0</v>
      </c>
      <c r="S218" s="176">
        <v>0</v>
      </c>
      <c r="T218" s="17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78" t="s">
        <v>130</v>
      </c>
      <c r="AT218" s="178" t="s">
        <v>125</v>
      </c>
      <c r="AU218" s="178" t="s">
        <v>89</v>
      </c>
      <c r="AY218" s="18" t="s">
        <v>123</v>
      </c>
      <c r="BE218" s="179">
        <f>IF(N218="základní",J218,0)</f>
        <v>0</v>
      </c>
      <c r="BF218" s="179">
        <f>IF(N218="snížená",J218,0)</f>
        <v>0</v>
      </c>
      <c r="BG218" s="179">
        <f>IF(N218="zákl. přenesená",J218,0)</f>
        <v>0</v>
      </c>
      <c r="BH218" s="179">
        <f>IF(N218="sníž. přenesená",J218,0)</f>
        <v>0</v>
      </c>
      <c r="BI218" s="179">
        <f>IF(N218="nulová",J218,0)</f>
        <v>0</v>
      </c>
      <c r="BJ218" s="18" t="s">
        <v>87</v>
      </c>
      <c r="BK218" s="179">
        <f>ROUND(I218*H218,2)</f>
        <v>0</v>
      </c>
      <c r="BL218" s="18" t="s">
        <v>130</v>
      </c>
      <c r="BM218" s="178" t="s">
        <v>314</v>
      </c>
    </row>
    <row r="219" s="13" customFormat="1">
      <c r="A219" s="13"/>
      <c r="B219" s="180"/>
      <c r="C219" s="13"/>
      <c r="D219" s="181" t="s">
        <v>132</v>
      </c>
      <c r="E219" s="182" t="s">
        <v>1</v>
      </c>
      <c r="F219" s="183" t="s">
        <v>306</v>
      </c>
      <c r="G219" s="13"/>
      <c r="H219" s="184">
        <v>400</v>
      </c>
      <c r="I219" s="185"/>
      <c r="J219" s="13"/>
      <c r="K219" s="13"/>
      <c r="L219" s="180"/>
      <c r="M219" s="186"/>
      <c r="N219" s="187"/>
      <c r="O219" s="187"/>
      <c r="P219" s="187"/>
      <c r="Q219" s="187"/>
      <c r="R219" s="187"/>
      <c r="S219" s="187"/>
      <c r="T219" s="18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2" t="s">
        <v>132</v>
      </c>
      <c r="AU219" s="182" t="s">
        <v>89</v>
      </c>
      <c r="AV219" s="13" t="s">
        <v>89</v>
      </c>
      <c r="AW219" s="13" t="s">
        <v>37</v>
      </c>
      <c r="AX219" s="13" t="s">
        <v>87</v>
      </c>
      <c r="AY219" s="182" t="s">
        <v>123</v>
      </c>
    </row>
    <row r="220" s="2" customFormat="1">
      <c r="A220" s="37"/>
      <c r="B220" s="166"/>
      <c r="C220" s="167" t="s">
        <v>315</v>
      </c>
      <c r="D220" s="167" t="s">
        <v>125</v>
      </c>
      <c r="E220" s="168" t="s">
        <v>316</v>
      </c>
      <c r="F220" s="169" t="s">
        <v>317</v>
      </c>
      <c r="G220" s="170" t="s">
        <v>128</v>
      </c>
      <c r="H220" s="171">
        <v>400</v>
      </c>
      <c r="I220" s="172"/>
      <c r="J220" s="173">
        <f>ROUND(I220*H220,2)</f>
        <v>0</v>
      </c>
      <c r="K220" s="169" t="s">
        <v>129</v>
      </c>
      <c r="L220" s="38"/>
      <c r="M220" s="174" t="s">
        <v>1</v>
      </c>
      <c r="N220" s="175" t="s">
        <v>44</v>
      </c>
      <c r="O220" s="76"/>
      <c r="P220" s="176">
        <f>O220*H220</f>
        <v>0</v>
      </c>
      <c r="Q220" s="176">
        <v>0</v>
      </c>
      <c r="R220" s="176">
        <f>Q220*H220</f>
        <v>0</v>
      </c>
      <c r="S220" s="176">
        <v>0</v>
      </c>
      <c r="T220" s="177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78" t="s">
        <v>130</v>
      </c>
      <c r="AT220" s="178" t="s">
        <v>125</v>
      </c>
      <c r="AU220" s="178" t="s">
        <v>89</v>
      </c>
      <c r="AY220" s="18" t="s">
        <v>123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18" t="s">
        <v>87</v>
      </c>
      <c r="BK220" s="179">
        <f>ROUND(I220*H220,2)</f>
        <v>0</v>
      </c>
      <c r="BL220" s="18" t="s">
        <v>130</v>
      </c>
      <c r="BM220" s="178" t="s">
        <v>318</v>
      </c>
    </row>
    <row r="221" s="13" customFormat="1">
      <c r="A221" s="13"/>
      <c r="B221" s="180"/>
      <c r="C221" s="13"/>
      <c r="D221" s="181" t="s">
        <v>132</v>
      </c>
      <c r="E221" s="182" t="s">
        <v>1</v>
      </c>
      <c r="F221" s="183" t="s">
        <v>306</v>
      </c>
      <c r="G221" s="13"/>
      <c r="H221" s="184">
        <v>400</v>
      </c>
      <c r="I221" s="185"/>
      <c r="J221" s="13"/>
      <c r="K221" s="13"/>
      <c r="L221" s="180"/>
      <c r="M221" s="186"/>
      <c r="N221" s="187"/>
      <c r="O221" s="187"/>
      <c r="P221" s="187"/>
      <c r="Q221" s="187"/>
      <c r="R221" s="187"/>
      <c r="S221" s="187"/>
      <c r="T221" s="18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2" t="s">
        <v>132</v>
      </c>
      <c r="AU221" s="182" t="s">
        <v>89</v>
      </c>
      <c r="AV221" s="13" t="s">
        <v>89</v>
      </c>
      <c r="AW221" s="13" t="s">
        <v>37</v>
      </c>
      <c r="AX221" s="13" t="s">
        <v>87</v>
      </c>
      <c r="AY221" s="182" t="s">
        <v>123</v>
      </c>
    </row>
    <row r="222" s="2" customFormat="1">
      <c r="A222" s="37"/>
      <c r="B222" s="166"/>
      <c r="C222" s="167" t="s">
        <v>319</v>
      </c>
      <c r="D222" s="167" t="s">
        <v>125</v>
      </c>
      <c r="E222" s="168" t="s">
        <v>320</v>
      </c>
      <c r="F222" s="169" t="s">
        <v>321</v>
      </c>
      <c r="G222" s="170" t="s">
        <v>128</v>
      </c>
      <c r="H222" s="171">
        <v>3150</v>
      </c>
      <c r="I222" s="172"/>
      <c r="J222" s="173">
        <f>ROUND(I222*H222,2)</f>
        <v>0</v>
      </c>
      <c r="K222" s="169" t="s">
        <v>129</v>
      </c>
      <c r="L222" s="38"/>
      <c r="M222" s="174" t="s">
        <v>1</v>
      </c>
      <c r="N222" s="175" t="s">
        <v>44</v>
      </c>
      <c r="O222" s="76"/>
      <c r="P222" s="176">
        <f>O222*H222</f>
        <v>0</v>
      </c>
      <c r="Q222" s="176">
        <v>0</v>
      </c>
      <c r="R222" s="176">
        <f>Q222*H222</f>
        <v>0</v>
      </c>
      <c r="S222" s="176">
        <v>0</v>
      </c>
      <c r="T222" s="17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78" t="s">
        <v>130</v>
      </c>
      <c r="AT222" s="178" t="s">
        <v>125</v>
      </c>
      <c r="AU222" s="178" t="s">
        <v>89</v>
      </c>
      <c r="AY222" s="18" t="s">
        <v>123</v>
      </c>
      <c r="BE222" s="179">
        <f>IF(N222="základní",J222,0)</f>
        <v>0</v>
      </c>
      <c r="BF222" s="179">
        <f>IF(N222="snížená",J222,0)</f>
        <v>0</v>
      </c>
      <c r="BG222" s="179">
        <f>IF(N222="zákl. přenesená",J222,0)</f>
        <v>0</v>
      </c>
      <c r="BH222" s="179">
        <f>IF(N222="sníž. přenesená",J222,0)</f>
        <v>0</v>
      </c>
      <c r="BI222" s="179">
        <f>IF(N222="nulová",J222,0)</f>
        <v>0</v>
      </c>
      <c r="BJ222" s="18" t="s">
        <v>87</v>
      </c>
      <c r="BK222" s="179">
        <f>ROUND(I222*H222,2)</f>
        <v>0</v>
      </c>
      <c r="BL222" s="18" t="s">
        <v>130</v>
      </c>
      <c r="BM222" s="178" t="s">
        <v>322</v>
      </c>
    </row>
    <row r="223" s="13" customFormat="1">
      <c r="A223" s="13"/>
      <c r="B223" s="180"/>
      <c r="C223" s="13"/>
      <c r="D223" s="181" t="s">
        <v>132</v>
      </c>
      <c r="E223" s="182" t="s">
        <v>1</v>
      </c>
      <c r="F223" s="183" t="s">
        <v>323</v>
      </c>
      <c r="G223" s="13"/>
      <c r="H223" s="184">
        <v>3150</v>
      </c>
      <c r="I223" s="185"/>
      <c r="J223" s="13"/>
      <c r="K223" s="13"/>
      <c r="L223" s="180"/>
      <c r="M223" s="186"/>
      <c r="N223" s="187"/>
      <c r="O223" s="187"/>
      <c r="P223" s="187"/>
      <c r="Q223" s="187"/>
      <c r="R223" s="187"/>
      <c r="S223" s="187"/>
      <c r="T223" s="18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2" t="s">
        <v>132</v>
      </c>
      <c r="AU223" s="182" t="s">
        <v>89</v>
      </c>
      <c r="AV223" s="13" t="s">
        <v>89</v>
      </c>
      <c r="AW223" s="13" t="s">
        <v>37</v>
      </c>
      <c r="AX223" s="13" t="s">
        <v>87</v>
      </c>
      <c r="AY223" s="182" t="s">
        <v>123</v>
      </c>
    </row>
    <row r="224" s="2" customFormat="1">
      <c r="A224" s="37"/>
      <c r="B224" s="166"/>
      <c r="C224" s="167" t="s">
        <v>324</v>
      </c>
      <c r="D224" s="167" t="s">
        <v>125</v>
      </c>
      <c r="E224" s="168" t="s">
        <v>325</v>
      </c>
      <c r="F224" s="169" t="s">
        <v>326</v>
      </c>
      <c r="G224" s="170" t="s">
        <v>128</v>
      </c>
      <c r="H224" s="171">
        <v>3150</v>
      </c>
      <c r="I224" s="172"/>
      <c r="J224" s="173">
        <f>ROUND(I224*H224,2)</f>
        <v>0</v>
      </c>
      <c r="K224" s="169" t="s">
        <v>129</v>
      </c>
      <c r="L224" s="38"/>
      <c r="M224" s="174" t="s">
        <v>1</v>
      </c>
      <c r="N224" s="175" t="s">
        <v>44</v>
      </c>
      <c r="O224" s="76"/>
      <c r="P224" s="176">
        <f>O224*H224</f>
        <v>0</v>
      </c>
      <c r="Q224" s="176">
        <v>0</v>
      </c>
      <c r="R224" s="176">
        <f>Q224*H224</f>
        <v>0</v>
      </c>
      <c r="S224" s="176">
        <v>0</v>
      </c>
      <c r="T224" s="177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78" t="s">
        <v>130</v>
      </c>
      <c r="AT224" s="178" t="s">
        <v>125</v>
      </c>
      <c r="AU224" s="178" t="s">
        <v>89</v>
      </c>
      <c r="AY224" s="18" t="s">
        <v>123</v>
      </c>
      <c r="BE224" s="179">
        <f>IF(N224="základní",J224,0)</f>
        <v>0</v>
      </c>
      <c r="BF224" s="179">
        <f>IF(N224="snížená",J224,0)</f>
        <v>0</v>
      </c>
      <c r="BG224" s="179">
        <f>IF(N224="zákl. přenesená",J224,0)</f>
        <v>0</v>
      </c>
      <c r="BH224" s="179">
        <f>IF(N224="sníž. přenesená",J224,0)</f>
        <v>0</v>
      </c>
      <c r="BI224" s="179">
        <f>IF(N224="nulová",J224,0)</f>
        <v>0</v>
      </c>
      <c r="BJ224" s="18" t="s">
        <v>87</v>
      </c>
      <c r="BK224" s="179">
        <f>ROUND(I224*H224,2)</f>
        <v>0</v>
      </c>
      <c r="BL224" s="18" t="s">
        <v>130</v>
      </c>
      <c r="BM224" s="178" t="s">
        <v>327</v>
      </c>
    </row>
    <row r="225" s="13" customFormat="1">
      <c r="A225" s="13"/>
      <c r="B225" s="180"/>
      <c r="C225" s="13"/>
      <c r="D225" s="181" t="s">
        <v>132</v>
      </c>
      <c r="E225" s="182" t="s">
        <v>1</v>
      </c>
      <c r="F225" s="183" t="s">
        <v>323</v>
      </c>
      <c r="G225" s="13"/>
      <c r="H225" s="184">
        <v>3150</v>
      </c>
      <c r="I225" s="185"/>
      <c r="J225" s="13"/>
      <c r="K225" s="13"/>
      <c r="L225" s="180"/>
      <c r="M225" s="186"/>
      <c r="N225" s="187"/>
      <c r="O225" s="187"/>
      <c r="P225" s="187"/>
      <c r="Q225" s="187"/>
      <c r="R225" s="187"/>
      <c r="S225" s="187"/>
      <c r="T225" s="18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2" t="s">
        <v>132</v>
      </c>
      <c r="AU225" s="182" t="s">
        <v>89</v>
      </c>
      <c r="AV225" s="13" t="s">
        <v>89</v>
      </c>
      <c r="AW225" s="13" t="s">
        <v>37</v>
      </c>
      <c r="AX225" s="13" t="s">
        <v>87</v>
      </c>
      <c r="AY225" s="182" t="s">
        <v>123</v>
      </c>
    </row>
    <row r="226" s="2" customFormat="1">
      <c r="A226" s="37"/>
      <c r="B226" s="166"/>
      <c r="C226" s="167" t="s">
        <v>328</v>
      </c>
      <c r="D226" s="167" t="s">
        <v>125</v>
      </c>
      <c r="E226" s="168" t="s">
        <v>329</v>
      </c>
      <c r="F226" s="169" t="s">
        <v>330</v>
      </c>
      <c r="G226" s="170" t="s">
        <v>128</v>
      </c>
      <c r="H226" s="171">
        <v>3150</v>
      </c>
      <c r="I226" s="172"/>
      <c r="J226" s="173">
        <f>ROUND(I226*H226,2)</f>
        <v>0</v>
      </c>
      <c r="K226" s="169" t="s">
        <v>129</v>
      </c>
      <c r="L226" s="38"/>
      <c r="M226" s="174" t="s">
        <v>1</v>
      </c>
      <c r="N226" s="175" t="s">
        <v>44</v>
      </c>
      <c r="O226" s="76"/>
      <c r="P226" s="176">
        <f>O226*H226</f>
        <v>0</v>
      </c>
      <c r="Q226" s="176">
        <v>0</v>
      </c>
      <c r="R226" s="176">
        <f>Q226*H226</f>
        <v>0</v>
      </c>
      <c r="S226" s="176">
        <v>0</v>
      </c>
      <c r="T226" s="17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78" t="s">
        <v>130</v>
      </c>
      <c r="AT226" s="178" t="s">
        <v>125</v>
      </c>
      <c r="AU226" s="178" t="s">
        <v>89</v>
      </c>
      <c r="AY226" s="18" t="s">
        <v>123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18" t="s">
        <v>87</v>
      </c>
      <c r="BK226" s="179">
        <f>ROUND(I226*H226,2)</f>
        <v>0</v>
      </c>
      <c r="BL226" s="18" t="s">
        <v>130</v>
      </c>
      <c r="BM226" s="178" t="s">
        <v>331</v>
      </c>
    </row>
    <row r="227" s="13" customFormat="1">
      <c r="A227" s="13"/>
      <c r="B227" s="180"/>
      <c r="C227" s="13"/>
      <c r="D227" s="181" t="s">
        <v>132</v>
      </c>
      <c r="E227" s="182" t="s">
        <v>1</v>
      </c>
      <c r="F227" s="183" t="s">
        <v>323</v>
      </c>
      <c r="G227" s="13"/>
      <c r="H227" s="184">
        <v>3150</v>
      </c>
      <c r="I227" s="185"/>
      <c r="J227" s="13"/>
      <c r="K227" s="13"/>
      <c r="L227" s="180"/>
      <c r="M227" s="186"/>
      <c r="N227" s="187"/>
      <c r="O227" s="187"/>
      <c r="P227" s="187"/>
      <c r="Q227" s="187"/>
      <c r="R227" s="187"/>
      <c r="S227" s="187"/>
      <c r="T227" s="18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2" t="s">
        <v>132</v>
      </c>
      <c r="AU227" s="182" t="s">
        <v>89</v>
      </c>
      <c r="AV227" s="13" t="s">
        <v>89</v>
      </c>
      <c r="AW227" s="13" t="s">
        <v>37</v>
      </c>
      <c r="AX227" s="13" t="s">
        <v>87</v>
      </c>
      <c r="AY227" s="182" t="s">
        <v>123</v>
      </c>
    </row>
    <row r="228" s="2" customFormat="1" ht="33" customHeight="1">
      <c r="A228" s="37"/>
      <c r="B228" s="166"/>
      <c r="C228" s="167" t="s">
        <v>332</v>
      </c>
      <c r="D228" s="167" t="s">
        <v>125</v>
      </c>
      <c r="E228" s="168" t="s">
        <v>333</v>
      </c>
      <c r="F228" s="169" t="s">
        <v>334</v>
      </c>
      <c r="G228" s="170" t="s">
        <v>128</v>
      </c>
      <c r="H228" s="171">
        <v>3150</v>
      </c>
      <c r="I228" s="172"/>
      <c r="J228" s="173">
        <f>ROUND(I228*H228,2)</f>
        <v>0</v>
      </c>
      <c r="K228" s="169" t="s">
        <v>129</v>
      </c>
      <c r="L228" s="38"/>
      <c r="M228" s="174" t="s">
        <v>1</v>
      </c>
      <c r="N228" s="175" t="s">
        <v>44</v>
      </c>
      <c r="O228" s="76"/>
      <c r="P228" s="176">
        <f>O228*H228</f>
        <v>0</v>
      </c>
      <c r="Q228" s="176">
        <v>0</v>
      </c>
      <c r="R228" s="176">
        <f>Q228*H228</f>
        <v>0</v>
      </c>
      <c r="S228" s="176">
        <v>0</v>
      </c>
      <c r="T228" s="177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78" t="s">
        <v>130</v>
      </c>
      <c r="AT228" s="178" t="s">
        <v>125</v>
      </c>
      <c r="AU228" s="178" t="s">
        <v>89</v>
      </c>
      <c r="AY228" s="18" t="s">
        <v>123</v>
      </c>
      <c r="BE228" s="179">
        <f>IF(N228="základní",J228,0)</f>
        <v>0</v>
      </c>
      <c r="BF228" s="179">
        <f>IF(N228="snížená",J228,0)</f>
        <v>0</v>
      </c>
      <c r="BG228" s="179">
        <f>IF(N228="zákl. přenesená",J228,0)</f>
        <v>0</v>
      </c>
      <c r="BH228" s="179">
        <f>IF(N228="sníž. přenesená",J228,0)</f>
        <v>0</v>
      </c>
      <c r="BI228" s="179">
        <f>IF(N228="nulová",J228,0)</f>
        <v>0</v>
      </c>
      <c r="BJ228" s="18" t="s">
        <v>87</v>
      </c>
      <c r="BK228" s="179">
        <f>ROUND(I228*H228,2)</f>
        <v>0</v>
      </c>
      <c r="BL228" s="18" t="s">
        <v>130</v>
      </c>
      <c r="BM228" s="178" t="s">
        <v>335</v>
      </c>
    </row>
    <row r="229" s="13" customFormat="1">
      <c r="A229" s="13"/>
      <c r="B229" s="180"/>
      <c r="C229" s="13"/>
      <c r="D229" s="181" t="s">
        <v>132</v>
      </c>
      <c r="E229" s="182" t="s">
        <v>1</v>
      </c>
      <c r="F229" s="183" t="s">
        <v>323</v>
      </c>
      <c r="G229" s="13"/>
      <c r="H229" s="184">
        <v>3150</v>
      </c>
      <c r="I229" s="185"/>
      <c r="J229" s="13"/>
      <c r="K229" s="13"/>
      <c r="L229" s="180"/>
      <c r="M229" s="186"/>
      <c r="N229" s="187"/>
      <c r="O229" s="187"/>
      <c r="P229" s="187"/>
      <c r="Q229" s="187"/>
      <c r="R229" s="187"/>
      <c r="S229" s="187"/>
      <c r="T229" s="18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2" t="s">
        <v>132</v>
      </c>
      <c r="AU229" s="182" t="s">
        <v>89</v>
      </c>
      <c r="AV229" s="13" t="s">
        <v>89</v>
      </c>
      <c r="AW229" s="13" t="s">
        <v>37</v>
      </c>
      <c r="AX229" s="13" t="s">
        <v>87</v>
      </c>
      <c r="AY229" s="182" t="s">
        <v>123</v>
      </c>
    </row>
    <row r="230" s="2" customFormat="1">
      <c r="A230" s="37"/>
      <c r="B230" s="166"/>
      <c r="C230" s="167" t="s">
        <v>336</v>
      </c>
      <c r="D230" s="167" t="s">
        <v>125</v>
      </c>
      <c r="E230" s="168" t="s">
        <v>337</v>
      </c>
      <c r="F230" s="169" t="s">
        <v>338</v>
      </c>
      <c r="G230" s="170" t="s">
        <v>128</v>
      </c>
      <c r="H230" s="171">
        <v>1885</v>
      </c>
      <c r="I230" s="172"/>
      <c r="J230" s="173">
        <f>ROUND(I230*H230,2)</f>
        <v>0</v>
      </c>
      <c r="K230" s="169" t="s">
        <v>129</v>
      </c>
      <c r="L230" s="38"/>
      <c r="M230" s="174" t="s">
        <v>1</v>
      </c>
      <c r="N230" s="175" t="s">
        <v>44</v>
      </c>
      <c r="O230" s="76"/>
      <c r="P230" s="176">
        <f>O230*H230</f>
        <v>0</v>
      </c>
      <c r="Q230" s="176">
        <v>0</v>
      </c>
      <c r="R230" s="176">
        <f>Q230*H230</f>
        <v>0</v>
      </c>
      <c r="S230" s="176">
        <v>0</v>
      </c>
      <c r="T230" s="177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78" t="s">
        <v>130</v>
      </c>
      <c r="AT230" s="178" t="s">
        <v>125</v>
      </c>
      <c r="AU230" s="178" t="s">
        <v>89</v>
      </c>
      <c r="AY230" s="18" t="s">
        <v>123</v>
      </c>
      <c r="BE230" s="179">
        <f>IF(N230="základní",J230,0)</f>
        <v>0</v>
      </c>
      <c r="BF230" s="179">
        <f>IF(N230="snížená",J230,0)</f>
        <v>0</v>
      </c>
      <c r="BG230" s="179">
        <f>IF(N230="zákl. přenesená",J230,0)</f>
        <v>0</v>
      </c>
      <c r="BH230" s="179">
        <f>IF(N230="sníž. přenesená",J230,0)</f>
        <v>0</v>
      </c>
      <c r="BI230" s="179">
        <f>IF(N230="nulová",J230,0)</f>
        <v>0</v>
      </c>
      <c r="BJ230" s="18" t="s">
        <v>87</v>
      </c>
      <c r="BK230" s="179">
        <f>ROUND(I230*H230,2)</f>
        <v>0</v>
      </c>
      <c r="BL230" s="18" t="s">
        <v>130</v>
      </c>
      <c r="BM230" s="178" t="s">
        <v>339</v>
      </c>
    </row>
    <row r="231" s="13" customFormat="1">
      <c r="A231" s="13"/>
      <c r="B231" s="180"/>
      <c r="C231" s="13"/>
      <c r="D231" s="181" t="s">
        <v>132</v>
      </c>
      <c r="E231" s="182" t="s">
        <v>1</v>
      </c>
      <c r="F231" s="183" t="s">
        <v>340</v>
      </c>
      <c r="G231" s="13"/>
      <c r="H231" s="184">
        <v>35</v>
      </c>
      <c r="I231" s="185"/>
      <c r="J231" s="13"/>
      <c r="K231" s="13"/>
      <c r="L231" s="180"/>
      <c r="M231" s="186"/>
      <c r="N231" s="187"/>
      <c r="O231" s="187"/>
      <c r="P231" s="187"/>
      <c r="Q231" s="187"/>
      <c r="R231" s="187"/>
      <c r="S231" s="187"/>
      <c r="T231" s="18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2" t="s">
        <v>132</v>
      </c>
      <c r="AU231" s="182" t="s">
        <v>89</v>
      </c>
      <c r="AV231" s="13" t="s">
        <v>89</v>
      </c>
      <c r="AW231" s="13" t="s">
        <v>37</v>
      </c>
      <c r="AX231" s="13" t="s">
        <v>79</v>
      </c>
      <c r="AY231" s="182" t="s">
        <v>123</v>
      </c>
    </row>
    <row r="232" s="13" customFormat="1">
      <c r="A232" s="13"/>
      <c r="B232" s="180"/>
      <c r="C232" s="13"/>
      <c r="D232" s="181" t="s">
        <v>132</v>
      </c>
      <c r="E232" s="182" t="s">
        <v>1</v>
      </c>
      <c r="F232" s="183" t="s">
        <v>341</v>
      </c>
      <c r="G232" s="13"/>
      <c r="H232" s="184">
        <v>1500</v>
      </c>
      <c r="I232" s="185"/>
      <c r="J232" s="13"/>
      <c r="K232" s="13"/>
      <c r="L232" s="180"/>
      <c r="M232" s="186"/>
      <c r="N232" s="187"/>
      <c r="O232" s="187"/>
      <c r="P232" s="187"/>
      <c r="Q232" s="187"/>
      <c r="R232" s="187"/>
      <c r="S232" s="187"/>
      <c r="T232" s="18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2" t="s">
        <v>132</v>
      </c>
      <c r="AU232" s="182" t="s">
        <v>89</v>
      </c>
      <c r="AV232" s="13" t="s">
        <v>89</v>
      </c>
      <c r="AW232" s="13" t="s">
        <v>37</v>
      </c>
      <c r="AX232" s="13" t="s">
        <v>79</v>
      </c>
      <c r="AY232" s="182" t="s">
        <v>123</v>
      </c>
    </row>
    <row r="233" s="13" customFormat="1">
      <c r="A233" s="13"/>
      <c r="B233" s="180"/>
      <c r="C233" s="13"/>
      <c r="D233" s="181" t="s">
        <v>132</v>
      </c>
      <c r="E233" s="182" t="s">
        <v>1</v>
      </c>
      <c r="F233" s="183" t="s">
        <v>342</v>
      </c>
      <c r="G233" s="13"/>
      <c r="H233" s="184">
        <v>350</v>
      </c>
      <c r="I233" s="185"/>
      <c r="J233" s="13"/>
      <c r="K233" s="13"/>
      <c r="L233" s="180"/>
      <c r="M233" s="186"/>
      <c r="N233" s="187"/>
      <c r="O233" s="187"/>
      <c r="P233" s="187"/>
      <c r="Q233" s="187"/>
      <c r="R233" s="187"/>
      <c r="S233" s="187"/>
      <c r="T233" s="18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2" t="s">
        <v>132</v>
      </c>
      <c r="AU233" s="182" t="s">
        <v>89</v>
      </c>
      <c r="AV233" s="13" t="s">
        <v>89</v>
      </c>
      <c r="AW233" s="13" t="s">
        <v>37</v>
      </c>
      <c r="AX233" s="13" t="s">
        <v>79</v>
      </c>
      <c r="AY233" s="182" t="s">
        <v>123</v>
      </c>
    </row>
    <row r="234" s="14" customFormat="1">
      <c r="A234" s="14"/>
      <c r="B234" s="189"/>
      <c r="C234" s="14"/>
      <c r="D234" s="181" t="s">
        <v>132</v>
      </c>
      <c r="E234" s="190" t="s">
        <v>1</v>
      </c>
      <c r="F234" s="191" t="s">
        <v>145</v>
      </c>
      <c r="G234" s="14"/>
      <c r="H234" s="192">
        <v>1885</v>
      </c>
      <c r="I234" s="193"/>
      <c r="J234" s="14"/>
      <c r="K234" s="14"/>
      <c r="L234" s="189"/>
      <c r="M234" s="194"/>
      <c r="N234" s="195"/>
      <c r="O234" s="195"/>
      <c r="P234" s="195"/>
      <c r="Q234" s="195"/>
      <c r="R234" s="195"/>
      <c r="S234" s="195"/>
      <c r="T234" s="19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190" t="s">
        <v>132</v>
      </c>
      <c r="AU234" s="190" t="s">
        <v>89</v>
      </c>
      <c r="AV234" s="14" t="s">
        <v>130</v>
      </c>
      <c r="AW234" s="14" t="s">
        <v>37</v>
      </c>
      <c r="AX234" s="14" t="s">
        <v>87</v>
      </c>
      <c r="AY234" s="190" t="s">
        <v>123</v>
      </c>
    </row>
    <row r="235" s="2" customFormat="1">
      <c r="A235" s="37"/>
      <c r="B235" s="166"/>
      <c r="C235" s="167" t="s">
        <v>343</v>
      </c>
      <c r="D235" s="167" t="s">
        <v>125</v>
      </c>
      <c r="E235" s="168" t="s">
        <v>344</v>
      </c>
      <c r="F235" s="169" t="s">
        <v>345</v>
      </c>
      <c r="G235" s="170" t="s">
        <v>128</v>
      </c>
      <c r="H235" s="171">
        <v>1755</v>
      </c>
      <c r="I235" s="172"/>
      <c r="J235" s="173">
        <f>ROUND(I235*H235,2)</f>
        <v>0</v>
      </c>
      <c r="K235" s="169" t="s">
        <v>129</v>
      </c>
      <c r="L235" s="38"/>
      <c r="M235" s="174" t="s">
        <v>1</v>
      </c>
      <c r="N235" s="175" t="s">
        <v>44</v>
      </c>
      <c r="O235" s="76"/>
      <c r="P235" s="176">
        <f>O235*H235</f>
        <v>0</v>
      </c>
      <c r="Q235" s="176">
        <v>0</v>
      </c>
      <c r="R235" s="176">
        <f>Q235*H235</f>
        <v>0</v>
      </c>
      <c r="S235" s="176">
        <v>0</v>
      </c>
      <c r="T235" s="17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78" t="s">
        <v>130</v>
      </c>
      <c r="AT235" s="178" t="s">
        <v>125</v>
      </c>
      <c r="AU235" s="178" t="s">
        <v>89</v>
      </c>
      <c r="AY235" s="18" t="s">
        <v>123</v>
      </c>
      <c r="BE235" s="179">
        <f>IF(N235="základní",J235,0)</f>
        <v>0</v>
      </c>
      <c r="BF235" s="179">
        <f>IF(N235="snížená",J235,0)</f>
        <v>0</v>
      </c>
      <c r="BG235" s="179">
        <f>IF(N235="zákl. přenesená",J235,0)</f>
        <v>0</v>
      </c>
      <c r="BH235" s="179">
        <f>IF(N235="sníž. přenesená",J235,0)</f>
        <v>0</v>
      </c>
      <c r="BI235" s="179">
        <f>IF(N235="nulová",J235,0)</f>
        <v>0</v>
      </c>
      <c r="BJ235" s="18" t="s">
        <v>87</v>
      </c>
      <c r="BK235" s="179">
        <f>ROUND(I235*H235,2)</f>
        <v>0</v>
      </c>
      <c r="BL235" s="18" t="s">
        <v>130</v>
      </c>
      <c r="BM235" s="178" t="s">
        <v>346</v>
      </c>
    </row>
    <row r="236" s="13" customFormat="1">
      <c r="A236" s="13"/>
      <c r="B236" s="180"/>
      <c r="C236" s="13"/>
      <c r="D236" s="181" t="s">
        <v>132</v>
      </c>
      <c r="E236" s="182" t="s">
        <v>1</v>
      </c>
      <c r="F236" s="183" t="s">
        <v>340</v>
      </c>
      <c r="G236" s="13"/>
      <c r="H236" s="184">
        <v>35</v>
      </c>
      <c r="I236" s="185"/>
      <c r="J236" s="13"/>
      <c r="K236" s="13"/>
      <c r="L236" s="180"/>
      <c r="M236" s="186"/>
      <c r="N236" s="187"/>
      <c r="O236" s="187"/>
      <c r="P236" s="187"/>
      <c r="Q236" s="187"/>
      <c r="R236" s="187"/>
      <c r="S236" s="187"/>
      <c r="T236" s="18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2" t="s">
        <v>132</v>
      </c>
      <c r="AU236" s="182" t="s">
        <v>89</v>
      </c>
      <c r="AV236" s="13" t="s">
        <v>89</v>
      </c>
      <c r="AW236" s="13" t="s">
        <v>37</v>
      </c>
      <c r="AX236" s="13" t="s">
        <v>79</v>
      </c>
      <c r="AY236" s="182" t="s">
        <v>123</v>
      </c>
    </row>
    <row r="237" s="13" customFormat="1">
      <c r="A237" s="13"/>
      <c r="B237" s="180"/>
      <c r="C237" s="13"/>
      <c r="D237" s="181" t="s">
        <v>132</v>
      </c>
      <c r="E237" s="182" t="s">
        <v>1</v>
      </c>
      <c r="F237" s="183" t="s">
        <v>347</v>
      </c>
      <c r="G237" s="13"/>
      <c r="H237" s="184">
        <v>1400</v>
      </c>
      <c r="I237" s="185"/>
      <c r="J237" s="13"/>
      <c r="K237" s="13"/>
      <c r="L237" s="180"/>
      <c r="M237" s="186"/>
      <c r="N237" s="187"/>
      <c r="O237" s="187"/>
      <c r="P237" s="187"/>
      <c r="Q237" s="187"/>
      <c r="R237" s="187"/>
      <c r="S237" s="187"/>
      <c r="T237" s="18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2" t="s">
        <v>132</v>
      </c>
      <c r="AU237" s="182" t="s">
        <v>89</v>
      </c>
      <c r="AV237" s="13" t="s">
        <v>89</v>
      </c>
      <c r="AW237" s="13" t="s">
        <v>37</v>
      </c>
      <c r="AX237" s="13" t="s">
        <v>79</v>
      </c>
      <c r="AY237" s="182" t="s">
        <v>123</v>
      </c>
    </row>
    <row r="238" s="13" customFormat="1">
      <c r="A238" s="13"/>
      <c r="B238" s="180"/>
      <c r="C238" s="13"/>
      <c r="D238" s="181" t="s">
        <v>132</v>
      </c>
      <c r="E238" s="182" t="s">
        <v>1</v>
      </c>
      <c r="F238" s="183" t="s">
        <v>348</v>
      </c>
      <c r="G238" s="13"/>
      <c r="H238" s="184">
        <v>320</v>
      </c>
      <c r="I238" s="185"/>
      <c r="J238" s="13"/>
      <c r="K238" s="13"/>
      <c r="L238" s="180"/>
      <c r="M238" s="186"/>
      <c r="N238" s="187"/>
      <c r="O238" s="187"/>
      <c r="P238" s="187"/>
      <c r="Q238" s="187"/>
      <c r="R238" s="187"/>
      <c r="S238" s="187"/>
      <c r="T238" s="18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2" t="s">
        <v>132</v>
      </c>
      <c r="AU238" s="182" t="s">
        <v>89</v>
      </c>
      <c r="AV238" s="13" t="s">
        <v>89</v>
      </c>
      <c r="AW238" s="13" t="s">
        <v>37</v>
      </c>
      <c r="AX238" s="13" t="s">
        <v>79</v>
      </c>
      <c r="AY238" s="182" t="s">
        <v>123</v>
      </c>
    </row>
    <row r="239" s="14" customFormat="1">
      <c r="A239" s="14"/>
      <c r="B239" s="189"/>
      <c r="C239" s="14"/>
      <c r="D239" s="181" t="s">
        <v>132</v>
      </c>
      <c r="E239" s="190" t="s">
        <v>1</v>
      </c>
      <c r="F239" s="191" t="s">
        <v>145</v>
      </c>
      <c r="G239" s="14"/>
      <c r="H239" s="192">
        <v>1755</v>
      </c>
      <c r="I239" s="193"/>
      <c r="J239" s="14"/>
      <c r="K239" s="14"/>
      <c r="L239" s="189"/>
      <c r="M239" s="194"/>
      <c r="N239" s="195"/>
      <c r="O239" s="195"/>
      <c r="P239" s="195"/>
      <c r="Q239" s="195"/>
      <c r="R239" s="195"/>
      <c r="S239" s="195"/>
      <c r="T239" s="196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190" t="s">
        <v>132</v>
      </c>
      <c r="AU239" s="190" t="s">
        <v>89</v>
      </c>
      <c r="AV239" s="14" t="s">
        <v>130</v>
      </c>
      <c r="AW239" s="14" t="s">
        <v>37</v>
      </c>
      <c r="AX239" s="14" t="s">
        <v>87</v>
      </c>
      <c r="AY239" s="190" t="s">
        <v>123</v>
      </c>
    </row>
    <row r="240" s="2" customFormat="1">
      <c r="A240" s="37"/>
      <c r="B240" s="166"/>
      <c r="C240" s="167" t="s">
        <v>349</v>
      </c>
      <c r="D240" s="167" t="s">
        <v>125</v>
      </c>
      <c r="E240" s="168" t="s">
        <v>350</v>
      </c>
      <c r="F240" s="169" t="s">
        <v>351</v>
      </c>
      <c r="G240" s="170" t="s">
        <v>128</v>
      </c>
      <c r="H240" s="171">
        <v>1720</v>
      </c>
      <c r="I240" s="172"/>
      <c r="J240" s="173">
        <f>ROUND(I240*H240,2)</f>
        <v>0</v>
      </c>
      <c r="K240" s="169" t="s">
        <v>129</v>
      </c>
      <c r="L240" s="38"/>
      <c r="M240" s="174" t="s">
        <v>1</v>
      </c>
      <c r="N240" s="175" t="s">
        <v>44</v>
      </c>
      <c r="O240" s="76"/>
      <c r="P240" s="176">
        <f>O240*H240</f>
        <v>0</v>
      </c>
      <c r="Q240" s="176">
        <v>0</v>
      </c>
      <c r="R240" s="176">
        <f>Q240*H240</f>
        <v>0</v>
      </c>
      <c r="S240" s="176">
        <v>0</v>
      </c>
      <c r="T240" s="17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78" t="s">
        <v>130</v>
      </c>
      <c r="AT240" s="178" t="s">
        <v>125</v>
      </c>
      <c r="AU240" s="178" t="s">
        <v>89</v>
      </c>
      <c r="AY240" s="18" t="s">
        <v>123</v>
      </c>
      <c r="BE240" s="179">
        <f>IF(N240="základní",J240,0)</f>
        <v>0</v>
      </c>
      <c r="BF240" s="179">
        <f>IF(N240="snížená",J240,0)</f>
        <v>0</v>
      </c>
      <c r="BG240" s="179">
        <f>IF(N240="zákl. přenesená",J240,0)</f>
        <v>0</v>
      </c>
      <c r="BH240" s="179">
        <f>IF(N240="sníž. přenesená",J240,0)</f>
        <v>0</v>
      </c>
      <c r="BI240" s="179">
        <f>IF(N240="nulová",J240,0)</f>
        <v>0</v>
      </c>
      <c r="BJ240" s="18" t="s">
        <v>87</v>
      </c>
      <c r="BK240" s="179">
        <f>ROUND(I240*H240,2)</f>
        <v>0</v>
      </c>
      <c r="BL240" s="18" t="s">
        <v>130</v>
      </c>
      <c r="BM240" s="178" t="s">
        <v>352</v>
      </c>
    </row>
    <row r="241" s="13" customFormat="1">
      <c r="A241" s="13"/>
      <c r="B241" s="180"/>
      <c r="C241" s="13"/>
      <c r="D241" s="181" t="s">
        <v>132</v>
      </c>
      <c r="E241" s="182" t="s">
        <v>1</v>
      </c>
      <c r="F241" s="183" t="s">
        <v>347</v>
      </c>
      <c r="G241" s="13"/>
      <c r="H241" s="184">
        <v>1400</v>
      </c>
      <c r="I241" s="185"/>
      <c r="J241" s="13"/>
      <c r="K241" s="13"/>
      <c r="L241" s="180"/>
      <c r="M241" s="186"/>
      <c r="N241" s="187"/>
      <c r="O241" s="187"/>
      <c r="P241" s="187"/>
      <c r="Q241" s="187"/>
      <c r="R241" s="187"/>
      <c r="S241" s="187"/>
      <c r="T241" s="18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2" t="s">
        <v>132</v>
      </c>
      <c r="AU241" s="182" t="s">
        <v>89</v>
      </c>
      <c r="AV241" s="13" t="s">
        <v>89</v>
      </c>
      <c r="AW241" s="13" t="s">
        <v>37</v>
      </c>
      <c r="AX241" s="13" t="s">
        <v>79</v>
      </c>
      <c r="AY241" s="182" t="s">
        <v>123</v>
      </c>
    </row>
    <row r="242" s="13" customFormat="1">
      <c r="A242" s="13"/>
      <c r="B242" s="180"/>
      <c r="C242" s="13"/>
      <c r="D242" s="181" t="s">
        <v>132</v>
      </c>
      <c r="E242" s="182" t="s">
        <v>1</v>
      </c>
      <c r="F242" s="183" t="s">
        <v>348</v>
      </c>
      <c r="G242" s="13"/>
      <c r="H242" s="184">
        <v>320</v>
      </c>
      <c r="I242" s="185"/>
      <c r="J242" s="13"/>
      <c r="K242" s="13"/>
      <c r="L242" s="180"/>
      <c r="M242" s="186"/>
      <c r="N242" s="187"/>
      <c r="O242" s="187"/>
      <c r="P242" s="187"/>
      <c r="Q242" s="187"/>
      <c r="R242" s="187"/>
      <c r="S242" s="187"/>
      <c r="T242" s="18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2" t="s">
        <v>132</v>
      </c>
      <c r="AU242" s="182" t="s">
        <v>89</v>
      </c>
      <c r="AV242" s="13" t="s">
        <v>89</v>
      </c>
      <c r="AW242" s="13" t="s">
        <v>37</v>
      </c>
      <c r="AX242" s="13" t="s">
        <v>79</v>
      </c>
      <c r="AY242" s="182" t="s">
        <v>123</v>
      </c>
    </row>
    <row r="243" s="14" customFormat="1">
      <c r="A243" s="14"/>
      <c r="B243" s="189"/>
      <c r="C243" s="14"/>
      <c r="D243" s="181" t="s">
        <v>132</v>
      </c>
      <c r="E243" s="190" t="s">
        <v>1</v>
      </c>
      <c r="F243" s="191" t="s">
        <v>145</v>
      </c>
      <c r="G243" s="14"/>
      <c r="H243" s="192">
        <v>1720</v>
      </c>
      <c r="I243" s="193"/>
      <c r="J243" s="14"/>
      <c r="K243" s="14"/>
      <c r="L243" s="189"/>
      <c r="M243" s="194"/>
      <c r="N243" s="195"/>
      <c r="O243" s="195"/>
      <c r="P243" s="195"/>
      <c r="Q243" s="195"/>
      <c r="R243" s="195"/>
      <c r="S243" s="195"/>
      <c r="T243" s="19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190" t="s">
        <v>132</v>
      </c>
      <c r="AU243" s="190" t="s">
        <v>89</v>
      </c>
      <c r="AV243" s="14" t="s">
        <v>130</v>
      </c>
      <c r="AW243" s="14" t="s">
        <v>37</v>
      </c>
      <c r="AX243" s="14" t="s">
        <v>87</v>
      </c>
      <c r="AY243" s="190" t="s">
        <v>123</v>
      </c>
    </row>
    <row r="244" s="2" customFormat="1" ht="33" customHeight="1">
      <c r="A244" s="37"/>
      <c r="B244" s="166"/>
      <c r="C244" s="167" t="s">
        <v>353</v>
      </c>
      <c r="D244" s="167" t="s">
        <v>125</v>
      </c>
      <c r="E244" s="168" t="s">
        <v>354</v>
      </c>
      <c r="F244" s="169" t="s">
        <v>355</v>
      </c>
      <c r="G244" s="170" t="s">
        <v>128</v>
      </c>
      <c r="H244" s="171">
        <v>1720</v>
      </c>
      <c r="I244" s="172"/>
      <c r="J244" s="173">
        <f>ROUND(I244*H244,2)</f>
        <v>0</v>
      </c>
      <c r="K244" s="169" t="s">
        <v>129</v>
      </c>
      <c r="L244" s="38"/>
      <c r="M244" s="174" t="s">
        <v>1</v>
      </c>
      <c r="N244" s="175" t="s">
        <v>44</v>
      </c>
      <c r="O244" s="76"/>
      <c r="P244" s="176">
        <f>O244*H244</f>
        <v>0</v>
      </c>
      <c r="Q244" s="176">
        <v>0</v>
      </c>
      <c r="R244" s="176">
        <f>Q244*H244</f>
        <v>0</v>
      </c>
      <c r="S244" s="176">
        <v>0</v>
      </c>
      <c r="T244" s="177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78" t="s">
        <v>130</v>
      </c>
      <c r="AT244" s="178" t="s">
        <v>125</v>
      </c>
      <c r="AU244" s="178" t="s">
        <v>89</v>
      </c>
      <c r="AY244" s="18" t="s">
        <v>123</v>
      </c>
      <c r="BE244" s="179">
        <f>IF(N244="základní",J244,0)</f>
        <v>0</v>
      </c>
      <c r="BF244" s="179">
        <f>IF(N244="snížená",J244,0)</f>
        <v>0</v>
      </c>
      <c r="BG244" s="179">
        <f>IF(N244="zákl. přenesená",J244,0)</f>
        <v>0</v>
      </c>
      <c r="BH244" s="179">
        <f>IF(N244="sníž. přenesená",J244,0)</f>
        <v>0</v>
      </c>
      <c r="BI244" s="179">
        <f>IF(N244="nulová",J244,0)</f>
        <v>0</v>
      </c>
      <c r="BJ244" s="18" t="s">
        <v>87</v>
      </c>
      <c r="BK244" s="179">
        <f>ROUND(I244*H244,2)</f>
        <v>0</v>
      </c>
      <c r="BL244" s="18" t="s">
        <v>130</v>
      </c>
      <c r="BM244" s="178" t="s">
        <v>356</v>
      </c>
    </row>
    <row r="245" s="13" customFormat="1">
      <c r="A245" s="13"/>
      <c r="B245" s="180"/>
      <c r="C245" s="13"/>
      <c r="D245" s="181" t="s">
        <v>132</v>
      </c>
      <c r="E245" s="182" t="s">
        <v>1</v>
      </c>
      <c r="F245" s="183" t="s">
        <v>347</v>
      </c>
      <c r="G245" s="13"/>
      <c r="H245" s="184">
        <v>1400</v>
      </c>
      <c r="I245" s="185"/>
      <c r="J245" s="13"/>
      <c r="K245" s="13"/>
      <c r="L245" s="180"/>
      <c r="M245" s="186"/>
      <c r="N245" s="187"/>
      <c r="O245" s="187"/>
      <c r="P245" s="187"/>
      <c r="Q245" s="187"/>
      <c r="R245" s="187"/>
      <c r="S245" s="187"/>
      <c r="T245" s="18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82" t="s">
        <v>132</v>
      </c>
      <c r="AU245" s="182" t="s">
        <v>89</v>
      </c>
      <c r="AV245" s="13" t="s">
        <v>89</v>
      </c>
      <c r="AW245" s="13" t="s">
        <v>37</v>
      </c>
      <c r="AX245" s="13" t="s">
        <v>79</v>
      </c>
      <c r="AY245" s="182" t="s">
        <v>123</v>
      </c>
    </row>
    <row r="246" s="13" customFormat="1">
      <c r="A246" s="13"/>
      <c r="B246" s="180"/>
      <c r="C246" s="13"/>
      <c r="D246" s="181" t="s">
        <v>132</v>
      </c>
      <c r="E246" s="182" t="s">
        <v>1</v>
      </c>
      <c r="F246" s="183" t="s">
        <v>348</v>
      </c>
      <c r="G246" s="13"/>
      <c r="H246" s="184">
        <v>320</v>
      </c>
      <c r="I246" s="185"/>
      <c r="J246" s="13"/>
      <c r="K246" s="13"/>
      <c r="L246" s="180"/>
      <c r="M246" s="186"/>
      <c r="N246" s="187"/>
      <c r="O246" s="187"/>
      <c r="P246" s="187"/>
      <c r="Q246" s="187"/>
      <c r="R246" s="187"/>
      <c r="S246" s="187"/>
      <c r="T246" s="18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2" t="s">
        <v>132</v>
      </c>
      <c r="AU246" s="182" t="s">
        <v>89</v>
      </c>
      <c r="AV246" s="13" t="s">
        <v>89</v>
      </c>
      <c r="AW246" s="13" t="s">
        <v>37</v>
      </c>
      <c r="AX246" s="13" t="s">
        <v>79</v>
      </c>
      <c r="AY246" s="182" t="s">
        <v>123</v>
      </c>
    </row>
    <row r="247" s="14" customFormat="1">
      <c r="A247" s="14"/>
      <c r="B247" s="189"/>
      <c r="C247" s="14"/>
      <c r="D247" s="181" t="s">
        <v>132</v>
      </c>
      <c r="E247" s="190" t="s">
        <v>1</v>
      </c>
      <c r="F247" s="191" t="s">
        <v>145</v>
      </c>
      <c r="G247" s="14"/>
      <c r="H247" s="192">
        <v>1720</v>
      </c>
      <c r="I247" s="193"/>
      <c r="J247" s="14"/>
      <c r="K247" s="14"/>
      <c r="L247" s="189"/>
      <c r="M247" s="194"/>
      <c r="N247" s="195"/>
      <c r="O247" s="195"/>
      <c r="P247" s="195"/>
      <c r="Q247" s="195"/>
      <c r="R247" s="195"/>
      <c r="S247" s="195"/>
      <c r="T247" s="19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190" t="s">
        <v>132</v>
      </c>
      <c r="AU247" s="190" t="s">
        <v>89</v>
      </c>
      <c r="AV247" s="14" t="s">
        <v>130</v>
      </c>
      <c r="AW247" s="14" t="s">
        <v>37</v>
      </c>
      <c r="AX247" s="14" t="s">
        <v>87</v>
      </c>
      <c r="AY247" s="190" t="s">
        <v>123</v>
      </c>
    </row>
    <row r="248" s="2" customFormat="1" ht="33" customHeight="1">
      <c r="A248" s="37"/>
      <c r="B248" s="166"/>
      <c r="C248" s="167" t="s">
        <v>357</v>
      </c>
      <c r="D248" s="167" t="s">
        <v>125</v>
      </c>
      <c r="E248" s="168" t="s">
        <v>358</v>
      </c>
      <c r="F248" s="169" t="s">
        <v>359</v>
      </c>
      <c r="G248" s="170" t="s">
        <v>128</v>
      </c>
      <c r="H248" s="171">
        <v>130</v>
      </c>
      <c r="I248" s="172"/>
      <c r="J248" s="173">
        <f>ROUND(I248*H248,2)</f>
        <v>0</v>
      </c>
      <c r="K248" s="169" t="s">
        <v>129</v>
      </c>
      <c r="L248" s="38"/>
      <c r="M248" s="174" t="s">
        <v>1</v>
      </c>
      <c r="N248" s="175" t="s">
        <v>44</v>
      </c>
      <c r="O248" s="76"/>
      <c r="P248" s="176">
        <f>O248*H248</f>
        <v>0</v>
      </c>
      <c r="Q248" s="176">
        <v>0.084250000000000005</v>
      </c>
      <c r="R248" s="176">
        <f>Q248*H248</f>
        <v>10.952500000000001</v>
      </c>
      <c r="S248" s="176">
        <v>0</v>
      </c>
      <c r="T248" s="177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78" t="s">
        <v>130</v>
      </c>
      <c r="AT248" s="178" t="s">
        <v>125</v>
      </c>
      <c r="AU248" s="178" t="s">
        <v>89</v>
      </c>
      <c r="AY248" s="18" t="s">
        <v>123</v>
      </c>
      <c r="BE248" s="179">
        <f>IF(N248="základní",J248,0)</f>
        <v>0</v>
      </c>
      <c r="BF248" s="179">
        <f>IF(N248="snížená",J248,0)</f>
        <v>0</v>
      </c>
      <c r="BG248" s="179">
        <f>IF(N248="zákl. přenesená",J248,0)</f>
        <v>0</v>
      </c>
      <c r="BH248" s="179">
        <f>IF(N248="sníž. přenesená",J248,0)</f>
        <v>0</v>
      </c>
      <c r="BI248" s="179">
        <f>IF(N248="nulová",J248,0)</f>
        <v>0</v>
      </c>
      <c r="BJ248" s="18" t="s">
        <v>87</v>
      </c>
      <c r="BK248" s="179">
        <f>ROUND(I248*H248,2)</f>
        <v>0</v>
      </c>
      <c r="BL248" s="18" t="s">
        <v>130</v>
      </c>
      <c r="BM248" s="178" t="s">
        <v>360</v>
      </c>
    </row>
    <row r="249" s="13" customFormat="1">
      <c r="A249" s="13"/>
      <c r="B249" s="180"/>
      <c r="C249" s="13"/>
      <c r="D249" s="181" t="s">
        <v>132</v>
      </c>
      <c r="E249" s="182" t="s">
        <v>1</v>
      </c>
      <c r="F249" s="183" t="s">
        <v>361</v>
      </c>
      <c r="G249" s="13"/>
      <c r="H249" s="184">
        <v>100</v>
      </c>
      <c r="I249" s="185"/>
      <c r="J249" s="13"/>
      <c r="K249" s="13"/>
      <c r="L249" s="180"/>
      <c r="M249" s="186"/>
      <c r="N249" s="187"/>
      <c r="O249" s="187"/>
      <c r="P249" s="187"/>
      <c r="Q249" s="187"/>
      <c r="R249" s="187"/>
      <c r="S249" s="187"/>
      <c r="T249" s="18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2" t="s">
        <v>132</v>
      </c>
      <c r="AU249" s="182" t="s">
        <v>89</v>
      </c>
      <c r="AV249" s="13" t="s">
        <v>89</v>
      </c>
      <c r="AW249" s="13" t="s">
        <v>37</v>
      </c>
      <c r="AX249" s="13" t="s">
        <v>79</v>
      </c>
      <c r="AY249" s="182" t="s">
        <v>123</v>
      </c>
    </row>
    <row r="250" s="13" customFormat="1">
      <c r="A250" s="13"/>
      <c r="B250" s="180"/>
      <c r="C250" s="13"/>
      <c r="D250" s="181" t="s">
        <v>132</v>
      </c>
      <c r="E250" s="182" t="s">
        <v>1</v>
      </c>
      <c r="F250" s="183" t="s">
        <v>362</v>
      </c>
      <c r="G250" s="13"/>
      <c r="H250" s="184">
        <v>30</v>
      </c>
      <c r="I250" s="185"/>
      <c r="J250" s="13"/>
      <c r="K250" s="13"/>
      <c r="L250" s="180"/>
      <c r="M250" s="186"/>
      <c r="N250" s="187"/>
      <c r="O250" s="187"/>
      <c r="P250" s="187"/>
      <c r="Q250" s="187"/>
      <c r="R250" s="187"/>
      <c r="S250" s="187"/>
      <c r="T250" s="18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2" t="s">
        <v>132</v>
      </c>
      <c r="AU250" s="182" t="s">
        <v>89</v>
      </c>
      <c r="AV250" s="13" t="s">
        <v>89</v>
      </c>
      <c r="AW250" s="13" t="s">
        <v>37</v>
      </c>
      <c r="AX250" s="13" t="s">
        <v>79</v>
      </c>
      <c r="AY250" s="182" t="s">
        <v>123</v>
      </c>
    </row>
    <row r="251" s="14" customFormat="1">
      <c r="A251" s="14"/>
      <c r="B251" s="189"/>
      <c r="C251" s="14"/>
      <c r="D251" s="181" t="s">
        <v>132</v>
      </c>
      <c r="E251" s="190" t="s">
        <v>1</v>
      </c>
      <c r="F251" s="191" t="s">
        <v>145</v>
      </c>
      <c r="G251" s="14"/>
      <c r="H251" s="192">
        <v>130</v>
      </c>
      <c r="I251" s="193"/>
      <c r="J251" s="14"/>
      <c r="K251" s="14"/>
      <c r="L251" s="189"/>
      <c r="M251" s="194"/>
      <c r="N251" s="195"/>
      <c r="O251" s="195"/>
      <c r="P251" s="195"/>
      <c r="Q251" s="195"/>
      <c r="R251" s="195"/>
      <c r="S251" s="195"/>
      <c r="T251" s="19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90" t="s">
        <v>132</v>
      </c>
      <c r="AU251" s="190" t="s">
        <v>89</v>
      </c>
      <c r="AV251" s="14" t="s">
        <v>130</v>
      </c>
      <c r="AW251" s="14" t="s">
        <v>37</v>
      </c>
      <c r="AX251" s="14" t="s">
        <v>87</v>
      </c>
      <c r="AY251" s="190" t="s">
        <v>123</v>
      </c>
    </row>
    <row r="252" s="2" customFormat="1">
      <c r="A252" s="37"/>
      <c r="B252" s="166"/>
      <c r="C252" s="197" t="s">
        <v>363</v>
      </c>
      <c r="D252" s="197" t="s">
        <v>257</v>
      </c>
      <c r="E252" s="198" t="s">
        <v>364</v>
      </c>
      <c r="F252" s="199" t="s">
        <v>365</v>
      </c>
      <c r="G252" s="200" t="s">
        <v>128</v>
      </c>
      <c r="H252" s="201">
        <v>100</v>
      </c>
      <c r="I252" s="202"/>
      <c r="J252" s="203">
        <f>ROUND(I252*H252,2)</f>
        <v>0</v>
      </c>
      <c r="K252" s="199" t="s">
        <v>129</v>
      </c>
      <c r="L252" s="204"/>
      <c r="M252" s="205" t="s">
        <v>1</v>
      </c>
      <c r="N252" s="206" t="s">
        <v>44</v>
      </c>
      <c r="O252" s="76"/>
      <c r="P252" s="176">
        <f>O252*H252</f>
        <v>0</v>
      </c>
      <c r="Q252" s="176">
        <v>0.13100000000000001</v>
      </c>
      <c r="R252" s="176">
        <f>Q252*H252</f>
        <v>13.100000000000001</v>
      </c>
      <c r="S252" s="176">
        <v>0</v>
      </c>
      <c r="T252" s="177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78" t="s">
        <v>165</v>
      </c>
      <c r="AT252" s="178" t="s">
        <v>257</v>
      </c>
      <c r="AU252" s="178" t="s">
        <v>89</v>
      </c>
      <c r="AY252" s="18" t="s">
        <v>123</v>
      </c>
      <c r="BE252" s="179">
        <f>IF(N252="základní",J252,0)</f>
        <v>0</v>
      </c>
      <c r="BF252" s="179">
        <f>IF(N252="snížená",J252,0)</f>
        <v>0</v>
      </c>
      <c r="BG252" s="179">
        <f>IF(N252="zákl. přenesená",J252,0)</f>
        <v>0</v>
      </c>
      <c r="BH252" s="179">
        <f>IF(N252="sníž. přenesená",J252,0)</f>
        <v>0</v>
      </c>
      <c r="BI252" s="179">
        <f>IF(N252="nulová",J252,0)</f>
        <v>0</v>
      </c>
      <c r="BJ252" s="18" t="s">
        <v>87</v>
      </c>
      <c r="BK252" s="179">
        <f>ROUND(I252*H252,2)</f>
        <v>0</v>
      </c>
      <c r="BL252" s="18" t="s">
        <v>130</v>
      </c>
      <c r="BM252" s="178" t="s">
        <v>366</v>
      </c>
    </row>
    <row r="253" s="13" customFormat="1">
      <c r="A253" s="13"/>
      <c r="B253" s="180"/>
      <c r="C253" s="13"/>
      <c r="D253" s="181" t="s">
        <v>132</v>
      </c>
      <c r="E253" s="13"/>
      <c r="F253" s="183" t="s">
        <v>367</v>
      </c>
      <c r="G253" s="13"/>
      <c r="H253" s="184">
        <v>100</v>
      </c>
      <c r="I253" s="185"/>
      <c r="J253" s="13"/>
      <c r="K253" s="13"/>
      <c r="L253" s="180"/>
      <c r="M253" s="186"/>
      <c r="N253" s="187"/>
      <c r="O253" s="187"/>
      <c r="P253" s="187"/>
      <c r="Q253" s="187"/>
      <c r="R253" s="187"/>
      <c r="S253" s="187"/>
      <c r="T253" s="18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2" t="s">
        <v>132</v>
      </c>
      <c r="AU253" s="182" t="s">
        <v>89</v>
      </c>
      <c r="AV253" s="13" t="s">
        <v>89</v>
      </c>
      <c r="AW253" s="13" t="s">
        <v>3</v>
      </c>
      <c r="AX253" s="13" t="s">
        <v>87</v>
      </c>
      <c r="AY253" s="182" t="s">
        <v>123</v>
      </c>
    </row>
    <row r="254" s="2" customFormat="1" ht="21.75" customHeight="1">
      <c r="A254" s="37"/>
      <c r="B254" s="166"/>
      <c r="C254" s="197" t="s">
        <v>368</v>
      </c>
      <c r="D254" s="197" t="s">
        <v>257</v>
      </c>
      <c r="E254" s="198" t="s">
        <v>369</v>
      </c>
      <c r="F254" s="199" t="s">
        <v>370</v>
      </c>
      <c r="G254" s="200" t="s">
        <v>128</v>
      </c>
      <c r="H254" s="201">
        <v>30</v>
      </c>
      <c r="I254" s="202"/>
      <c r="J254" s="203">
        <f>ROUND(I254*H254,2)</f>
        <v>0</v>
      </c>
      <c r="K254" s="199" t="s">
        <v>129</v>
      </c>
      <c r="L254" s="204"/>
      <c r="M254" s="205" t="s">
        <v>1</v>
      </c>
      <c r="N254" s="206" t="s">
        <v>44</v>
      </c>
      <c r="O254" s="76"/>
      <c r="P254" s="176">
        <f>O254*H254</f>
        <v>0</v>
      </c>
      <c r="Q254" s="176">
        <v>0.12</v>
      </c>
      <c r="R254" s="176">
        <f>Q254*H254</f>
        <v>3.5999999999999996</v>
      </c>
      <c r="S254" s="176">
        <v>0</v>
      </c>
      <c r="T254" s="177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78" t="s">
        <v>165</v>
      </c>
      <c r="AT254" s="178" t="s">
        <v>257</v>
      </c>
      <c r="AU254" s="178" t="s">
        <v>89</v>
      </c>
      <c r="AY254" s="18" t="s">
        <v>123</v>
      </c>
      <c r="BE254" s="179">
        <f>IF(N254="základní",J254,0)</f>
        <v>0</v>
      </c>
      <c r="BF254" s="179">
        <f>IF(N254="snížená",J254,0)</f>
        <v>0</v>
      </c>
      <c r="BG254" s="179">
        <f>IF(N254="zákl. přenesená",J254,0)</f>
        <v>0</v>
      </c>
      <c r="BH254" s="179">
        <f>IF(N254="sníž. přenesená",J254,0)</f>
        <v>0</v>
      </c>
      <c r="BI254" s="179">
        <f>IF(N254="nulová",J254,0)</f>
        <v>0</v>
      </c>
      <c r="BJ254" s="18" t="s">
        <v>87</v>
      </c>
      <c r="BK254" s="179">
        <f>ROUND(I254*H254,2)</f>
        <v>0</v>
      </c>
      <c r="BL254" s="18" t="s">
        <v>130</v>
      </c>
      <c r="BM254" s="178" t="s">
        <v>371</v>
      </c>
    </row>
    <row r="255" s="13" customFormat="1">
      <c r="A255" s="13"/>
      <c r="B255" s="180"/>
      <c r="C255" s="13"/>
      <c r="D255" s="181" t="s">
        <v>132</v>
      </c>
      <c r="E255" s="182" t="s">
        <v>1</v>
      </c>
      <c r="F255" s="183" t="s">
        <v>362</v>
      </c>
      <c r="G255" s="13"/>
      <c r="H255" s="184">
        <v>30</v>
      </c>
      <c r="I255" s="185"/>
      <c r="J255" s="13"/>
      <c r="K255" s="13"/>
      <c r="L255" s="180"/>
      <c r="M255" s="186"/>
      <c r="N255" s="187"/>
      <c r="O255" s="187"/>
      <c r="P255" s="187"/>
      <c r="Q255" s="187"/>
      <c r="R255" s="187"/>
      <c r="S255" s="187"/>
      <c r="T255" s="18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2" t="s">
        <v>132</v>
      </c>
      <c r="AU255" s="182" t="s">
        <v>89</v>
      </c>
      <c r="AV255" s="13" t="s">
        <v>89</v>
      </c>
      <c r="AW255" s="13" t="s">
        <v>37</v>
      </c>
      <c r="AX255" s="13" t="s">
        <v>87</v>
      </c>
      <c r="AY255" s="182" t="s">
        <v>123</v>
      </c>
    </row>
    <row r="256" s="2" customFormat="1">
      <c r="A256" s="37"/>
      <c r="B256" s="166"/>
      <c r="C256" s="167" t="s">
        <v>372</v>
      </c>
      <c r="D256" s="167" t="s">
        <v>125</v>
      </c>
      <c r="E256" s="168" t="s">
        <v>373</v>
      </c>
      <c r="F256" s="169" t="s">
        <v>374</v>
      </c>
      <c r="G256" s="170" t="s">
        <v>128</v>
      </c>
      <c r="H256" s="171">
        <v>35</v>
      </c>
      <c r="I256" s="172"/>
      <c r="J256" s="173">
        <f>ROUND(I256*H256,2)</f>
        <v>0</v>
      </c>
      <c r="K256" s="169" t="s">
        <v>129</v>
      </c>
      <c r="L256" s="38"/>
      <c r="M256" s="174" t="s">
        <v>1</v>
      </c>
      <c r="N256" s="175" t="s">
        <v>44</v>
      </c>
      <c r="O256" s="76"/>
      <c r="P256" s="176">
        <f>O256*H256</f>
        <v>0</v>
      </c>
      <c r="Q256" s="176">
        <v>0</v>
      </c>
      <c r="R256" s="176">
        <f>Q256*H256</f>
        <v>0</v>
      </c>
      <c r="S256" s="176">
        <v>0</v>
      </c>
      <c r="T256" s="177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78" t="s">
        <v>130</v>
      </c>
      <c r="AT256" s="178" t="s">
        <v>125</v>
      </c>
      <c r="AU256" s="178" t="s">
        <v>89</v>
      </c>
      <c r="AY256" s="18" t="s">
        <v>123</v>
      </c>
      <c r="BE256" s="179">
        <f>IF(N256="základní",J256,0)</f>
        <v>0</v>
      </c>
      <c r="BF256" s="179">
        <f>IF(N256="snížená",J256,0)</f>
        <v>0</v>
      </c>
      <c r="BG256" s="179">
        <f>IF(N256="zákl. přenesená",J256,0)</f>
        <v>0</v>
      </c>
      <c r="BH256" s="179">
        <f>IF(N256="sníž. přenesená",J256,0)</f>
        <v>0</v>
      </c>
      <c r="BI256" s="179">
        <f>IF(N256="nulová",J256,0)</f>
        <v>0</v>
      </c>
      <c r="BJ256" s="18" t="s">
        <v>87</v>
      </c>
      <c r="BK256" s="179">
        <f>ROUND(I256*H256,2)</f>
        <v>0</v>
      </c>
      <c r="BL256" s="18" t="s">
        <v>130</v>
      </c>
      <c r="BM256" s="178" t="s">
        <v>375</v>
      </c>
    </row>
    <row r="257" s="13" customFormat="1">
      <c r="A257" s="13"/>
      <c r="B257" s="180"/>
      <c r="C257" s="13"/>
      <c r="D257" s="181" t="s">
        <v>132</v>
      </c>
      <c r="E257" s="182" t="s">
        <v>1</v>
      </c>
      <c r="F257" s="183" t="s">
        <v>376</v>
      </c>
      <c r="G257" s="13"/>
      <c r="H257" s="184">
        <v>35</v>
      </c>
      <c r="I257" s="185"/>
      <c r="J257" s="13"/>
      <c r="K257" s="13"/>
      <c r="L257" s="180"/>
      <c r="M257" s="186"/>
      <c r="N257" s="187"/>
      <c r="O257" s="187"/>
      <c r="P257" s="187"/>
      <c r="Q257" s="187"/>
      <c r="R257" s="187"/>
      <c r="S257" s="187"/>
      <c r="T257" s="18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82" t="s">
        <v>132</v>
      </c>
      <c r="AU257" s="182" t="s">
        <v>89</v>
      </c>
      <c r="AV257" s="13" t="s">
        <v>89</v>
      </c>
      <c r="AW257" s="13" t="s">
        <v>37</v>
      </c>
      <c r="AX257" s="13" t="s">
        <v>87</v>
      </c>
      <c r="AY257" s="182" t="s">
        <v>123</v>
      </c>
    </row>
    <row r="258" s="2" customFormat="1">
      <c r="A258" s="37"/>
      <c r="B258" s="166"/>
      <c r="C258" s="167" t="s">
        <v>377</v>
      </c>
      <c r="D258" s="167" t="s">
        <v>125</v>
      </c>
      <c r="E258" s="168" t="s">
        <v>378</v>
      </c>
      <c r="F258" s="169" t="s">
        <v>379</v>
      </c>
      <c r="G258" s="170" t="s">
        <v>128</v>
      </c>
      <c r="H258" s="171">
        <v>35</v>
      </c>
      <c r="I258" s="172"/>
      <c r="J258" s="173">
        <f>ROUND(I258*H258,2)</f>
        <v>0</v>
      </c>
      <c r="K258" s="169" t="s">
        <v>129</v>
      </c>
      <c r="L258" s="38"/>
      <c r="M258" s="174" t="s">
        <v>1</v>
      </c>
      <c r="N258" s="175" t="s">
        <v>44</v>
      </c>
      <c r="O258" s="76"/>
      <c r="P258" s="176">
        <f>O258*H258</f>
        <v>0</v>
      </c>
      <c r="Q258" s="176">
        <v>0.010999999999999999</v>
      </c>
      <c r="R258" s="176">
        <f>Q258*H258</f>
        <v>0.38499999999999995</v>
      </c>
      <c r="S258" s="176">
        <v>0</v>
      </c>
      <c r="T258" s="177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78" t="s">
        <v>130</v>
      </c>
      <c r="AT258" s="178" t="s">
        <v>125</v>
      </c>
      <c r="AU258" s="178" t="s">
        <v>89</v>
      </c>
      <c r="AY258" s="18" t="s">
        <v>123</v>
      </c>
      <c r="BE258" s="179">
        <f>IF(N258="základní",J258,0)</f>
        <v>0</v>
      </c>
      <c r="BF258" s="179">
        <f>IF(N258="snížená",J258,0)</f>
        <v>0</v>
      </c>
      <c r="BG258" s="179">
        <f>IF(N258="zákl. přenesená",J258,0)</f>
        <v>0</v>
      </c>
      <c r="BH258" s="179">
        <f>IF(N258="sníž. přenesená",J258,0)</f>
        <v>0</v>
      </c>
      <c r="BI258" s="179">
        <f>IF(N258="nulová",J258,0)</f>
        <v>0</v>
      </c>
      <c r="BJ258" s="18" t="s">
        <v>87</v>
      </c>
      <c r="BK258" s="179">
        <f>ROUND(I258*H258,2)</f>
        <v>0</v>
      </c>
      <c r="BL258" s="18" t="s">
        <v>130</v>
      </c>
      <c r="BM258" s="178" t="s">
        <v>380</v>
      </c>
    </row>
    <row r="259" s="13" customFormat="1">
      <c r="A259" s="13"/>
      <c r="B259" s="180"/>
      <c r="C259" s="13"/>
      <c r="D259" s="181" t="s">
        <v>132</v>
      </c>
      <c r="E259" s="182" t="s">
        <v>1</v>
      </c>
      <c r="F259" s="183" t="s">
        <v>376</v>
      </c>
      <c r="G259" s="13"/>
      <c r="H259" s="184">
        <v>35</v>
      </c>
      <c r="I259" s="185"/>
      <c r="J259" s="13"/>
      <c r="K259" s="13"/>
      <c r="L259" s="180"/>
      <c r="M259" s="186"/>
      <c r="N259" s="187"/>
      <c r="O259" s="187"/>
      <c r="P259" s="187"/>
      <c r="Q259" s="187"/>
      <c r="R259" s="187"/>
      <c r="S259" s="187"/>
      <c r="T259" s="18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82" t="s">
        <v>132</v>
      </c>
      <c r="AU259" s="182" t="s">
        <v>89</v>
      </c>
      <c r="AV259" s="13" t="s">
        <v>89</v>
      </c>
      <c r="AW259" s="13" t="s">
        <v>37</v>
      </c>
      <c r="AX259" s="13" t="s">
        <v>87</v>
      </c>
      <c r="AY259" s="182" t="s">
        <v>123</v>
      </c>
    </row>
    <row r="260" s="12" customFormat="1" ht="22.8" customHeight="1">
      <c r="A260" s="12"/>
      <c r="B260" s="153"/>
      <c r="C260" s="12"/>
      <c r="D260" s="154" t="s">
        <v>78</v>
      </c>
      <c r="E260" s="164" t="s">
        <v>381</v>
      </c>
      <c r="F260" s="164" t="s">
        <v>382</v>
      </c>
      <c r="G260" s="12"/>
      <c r="H260" s="12"/>
      <c r="I260" s="156"/>
      <c r="J260" s="165">
        <f>BK260</f>
        <v>0</v>
      </c>
      <c r="K260" s="12"/>
      <c r="L260" s="153"/>
      <c r="M260" s="158"/>
      <c r="N260" s="159"/>
      <c r="O260" s="159"/>
      <c r="P260" s="160">
        <f>SUM(P261:P275)</f>
        <v>0</v>
      </c>
      <c r="Q260" s="159"/>
      <c r="R260" s="160">
        <f>SUM(R261:R275)</f>
        <v>0.11700000000000001</v>
      </c>
      <c r="S260" s="159"/>
      <c r="T260" s="161">
        <f>SUM(T261:T275)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54" t="s">
        <v>87</v>
      </c>
      <c r="AT260" s="162" t="s">
        <v>78</v>
      </c>
      <c r="AU260" s="162" t="s">
        <v>87</v>
      </c>
      <c r="AY260" s="154" t="s">
        <v>123</v>
      </c>
      <c r="BK260" s="163">
        <f>SUM(BK261:BK275)</f>
        <v>0</v>
      </c>
    </row>
    <row r="261" s="2" customFormat="1" ht="33" customHeight="1">
      <c r="A261" s="37"/>
      <c r="B261" s="166"/>
      <c r="C261" s="167" t="s">
        <v>383</v>
      </c>
      <c r="D261" s="167" t="s">
        <v>125</v>
      </c>
      <c r="E261" s="168" t="s">
        <v>384</v>
      </c>
      <c r="F261" s="169" t="s">
        <v>385</v>
      </c>
      <c r="G261" s="170" t="s">
        <v>207</v>
      </c>
      <c r="H261" s="171">
        <v>65</v>
      </c>
      <c r="I261" s="172"/>
      <c r="J261" s="173">
        <f>ROUND(I261*H261,2)</f>
        <v>0</v>
      </c>
      <c r="K261" s="169" t="s">
        <v>129</v>
      </c>
      <c r="L261" s="38"/>
      <c r="M261" s="174" t="s">
        <v>1</v>
      </c>
      <c r="N261" s="175" t="s">
        <v>44</v>
      </c>
      <c r="O261" s="76"/>
      <c r="P261" s="176">
        <f>O261*H261</f>
        <v>0</v>
      </c>
      <c r="Q261" s="176">
        <v>0</v>
      </c>
      <c r="R261" s="176">
        <f>Q261*H261</f>
        <v>0</v>
      </c>
      <c r="S261" s="176">
        <v>0</v>
      </c>
      <c r="T261" s="177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78" t="s">
        <v>130</v>
      </c>
      <c r="AT261" s="178" t="s">
        <v>125</v>
      </c>
      <c r="AU261" s="178" t="s">
        <v>89</v>
      </c>
      <c r="AY261" s="18" t="s">
        <v>123</v>
      </c>
      <c r="BE261" s="179">
        <f>IF(N261="základní",J261,0)</f>
        <v>0</v>
      </c>
      <c r="BF261" s="179">
        <f>IF(N261="snížená",J261,0)</f>
        <v>0</v>
      </c>
      <c r="BG261" s="179">
        <f>IF(N261="zákl. přenesená",J261,0)</f>
        <v>0</v>
      </c>
      <c r="BH261" s="179">
        <f>IF(N261="sníž. přenesená",J261,0)</f>
        <v>0</v>
      </c>
      <c r="BI261" s="179">
        <f>IF(N261="nulová",J261,0)</f>
        <v>0</v>
      </c>
      <c r="BJ261" s="18" t="s">
        <v>87</v>
      </c>
      <c r="BK261" s="179">
        <f>ROUND(I261*H261,2)</f>
        <v>0</v>
      </c>
      <c r="BL261" s="18" t="s">
        <v>130</v>
      </c>
      <c r="BM261" s="178" t="s">
        <v>386</v>
      </c>
    </row>
    <row r="262" s="13" customFormat="1">
      <c r="A262" s="13"/>
      <c r="B262" s="180"/>
      <c r="C262" s="13"/>
      <c r="D262" s="181" t="s">
        <v>132</v>
      </c>
      <c r="E262" s="182" t="s">
        <v>1</v>
      </c>
      <c r="F262" s="183" t="s">
        <v>387</v>
      </c>
      <c r="G262" s="13"/>
      <c r="H262" s="184">
        <v>65</v>
      </c>
      <c r="I262" s="185"/>
      <c r="J262" s="13"/>
      <c r="K262" s="13"/>
      <c r="L262" s="180"/>
      <c r="M262" s="186"/>
      <c r="N262" s="187"/>
      <c r="O262" s="187"/>
      <c r="P262" s="187"/>
      <c r="Q262" s="187"/>
      <c r="R262" s="187"/>
      <c r="S262" s="187"/>
      <c r="T262" s="18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2" t="s">
        <v>132</v>
      </c>
      <c r="AU262" s="182" t="s">
        <v>89</v>
      </c>
      <c r="AV262" s="13" t="s">
        <v>89</v>
      </c>
      <c r="AW262" s="13" t="s">
        <v>37</v>
      </c>
      <c r="AX262" s="13" t="s">
        <v>87</v>
      </c>
      <c r="AY262" s="182" t="s">
        <v>123</v>
      </c>
    </row>
    <row r="263" s="2" customFormat="1" ht="33" customHeight="1">
      <c r="A263" s="37"/>
      <c r="B263" s="166"/>
      <c r="C263" s="167" t="s">
        <v>388</v>
      </c>
      <c r="D263" s="167" t="s">
        <v>125</v>
      </c>
      <c r="E263" s="168" t="s">
        <v>217</v>
      </c>
      <c r="F263" s="169" t="s">
        <v>218</v>
      </c>
      <c r="G263" s="170" t="s">
        <v>207</v>
      </c>
      <c r="H263" s="171">
        <v>65</v>
      </c>
      <c r="I263" s="172"/>
      <c r="J263" s="173">
        <f>ROUND(I263*H263,2)</f>
        <v>0</v>
      </c>
      <c r="K263" s="169" t="s">
        <v>129</v>
      </c>
      <c r="L263" s="38"/>
      <c r="M263" s="174" t="s">
        <v>1</v>
      </c>
      <c r="N263" s="175" t="s">
        <v>44</v>
      </c>
      <c r="O263" s="76"/>
      <c r="P263" s="176">
        <f>O263*H263</f>
        <v>0</v>
      </c>
      <c r="Q263" s="176">
        <v>0</v>
      </c>
      <c r="R263" s="176">
        <f>Q263*H263</f>
        <v>0</v>
      </c>
      <c r="S263" s="176">
        <v>0</v>
      </c>
      <c r="T263" s="177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78" t="s">
        <v>130</v>
      </c>
      <c r="AT263" s="178" t="s">
        <v>125</v>
      </c>
      <c r="AU263" s="178" t="s">
        <v>89</v>
      </c>
      <c r="AY263" s="18" t="s">
        <v>123</v>
      </c>
      <c r="BE263" s="179">
        <f>IF(N263="základní",J263,0)</f>
        <v>0</v>
      </c>
      <c r="BF263" s="179">
        <f>IF(N263="snížená",J263,0)</f>
        <v>0</v>
      </c>
      <c r="BG263" s="179">
        <f>IF(N263="zákl. přenesená",J263,0)</f>
        <v>0</v>
      </c>
      <c r="BH263" s="179">
        <f>IF(N263="sníž. přenesená",J263,0)</f>
        <v>0</v>
      </c>
      <c r="BI263" s="179">
        <f>IF(N263="nulová",J263,0)</f>
        <v>0</v>
      </c>
      <c r="BJ263" s="18" t="s">
        <v>87</v>
      </c>
      <c r="BK263" s="179">
        <f>ROUND(I263*H263,2)</f>
        <v>0</v>
      </c>
      <c r="BL263" s="18" t="s">
        <v>130</v>
      </c>
      <c r="BM263" s="178" t="s">
        <v>389</v>
      </c>
    </row>
    <row r="264" s="2" customFormat="1" ht="44.25" customHeight="1">
      <c r="A264" s="37"/>
      <c r="B264" s="166"/>
      <c r="C264" s="167" t="s">
        <v>390</v>
      </c>
      <c r="D264" s="167" t="s">
        <v>125</v>
      </c>
      <c r="E264" s="168" t="s">
        <v>391</v>
      </c>
      <c r="F264" s="169" t="s">
        <v>392</v>
      </c>
      <c r="G264" s="170" t="s">
        <v>207</v>
      </c>
      <c r="H264" s="171">
        <v>650</v>
      </c>
      <c r="I264" s="172"/>
      <c r="J264" s="173">
        <f>ROUND(I264*H264,2)</f>
        <v>0</v>
      </c>
      <c r="K264" s="169" t="s">
        <v>129</v>
      </c>
      <c r="L264" s="38"/>
      <c r="M264" s="174" t="s">
        <v>1</v>
      </c>
      <c r="N264" s="175" t="s">
        <v>44</v>
      </c>
      <c r="O264" s="76"/>
      <c r="P264" s="176">
        <f>O264*H264</f>
        <v>0</v>
      </c>
      <c r="Q264" s="176">
        <v>0</v>
      </c>
      <c r="R264" s="176">
        <f>Q264*H264</f>
        <v>0</v>
      </c>
      <c r="S264" s="176">
        <v>0</v>
      </c>
      <c r="T264" s="17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78" t="s">
        <v>130</v>
      </c>
      <c r="AT264" s="178" t="s">
        <v>125</v>
      </c>
      <c r="AU264" s="178" t="s">
        <v>89</v>
      </c>
      <c r="AY264" s="18" t="s">
        <v>123</v>
      </c>
      <c r="BE264" s="179">
        <f>IF(N264="základní",J264,0)</f>
        <v>0</v>
      </c>
      <c r="BF264" s="179">
        <f>IF(N264="snížená",J264,0)</f>
        <v>0</v>
      </c>
      <c r="BG264" s="179">
        <f>IF(N264="zákl. přenesená",J264,0)</f>
        <v>0</v>
      </c>
      <c r="BH264" s="179">
        <f>IF(N264="sníž. přenesená",J264,0)</f>
        <v>0</v>
      </c>
      <c r="BI264" s="179">
        <f>IF(N264="nulová",J264,0)</f>
        <v>0</v>
      </c>
      <c r="BJ264" s="18" t="s">
        <v>87</v>
      </c>
      <c r="BK264" s="179">
        <f>ROUND(I264*H264,2)</f>
        <v>0</v>
      </c>
      <c r="BL264" s="18" t="s">
        <v>130</v>
      </c>
      <c r="BM264" s="178" t="s">
        <v>393</v>
      </c>
    </row>
    <row r="265" s="13" customFormat="1">
      <c r="A265" s="13"/>
      <c r="B265" s="180"/>
      <c r="C265" s="13"/>
      <c r="D265" s="181" t="s">
        <v>132</v>
      </c>
      <c r="E265" s="182" t="s">
        <v>1</v>
      </c>
      <c r="F265" s="183" t="s">
        <v>394</v>
      </c>
      <c r="G265" s="13"/>
      <c r="H265" s="184">
        <v>650</v>
      </c>
      <c r="I265" s="185"/>
      <c r="J265" s="13"/>
      <c r="K265" s="13"/>
      <c r="L265" s="180"/>
      <c r="M265" s="186"/>
      <c r="N265" s="187"/>
      <c r="O265" s="187"/>
      <c r="P265" s="187"/>
      <c r="Q265" s="187"/>
      <c r="R265" s="187"/>
      <c r="S265" s="187"/>
      <c r="T265" s="18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82" t="s">
        <v>132</v>
      </c>
      <c r="AU265" s="182" t="s">
        <v>89</v>
      </c>
      <c r="AV265" s="13" t="s">
        <v>89</v>
      </c>
      <c r="AW265" s="13" t="s">
        <v>37</v>
      </c>
      <c r="AX265" s="13" t="s">
        <v>87</v>
      </c>
      <c r="AY265" s="182" t="s">
        <v>123</v>
      </c>
    </row>
    <row r="266" s="2" customFormat="1">
      <c r="A266" s="37"/>
      <c r="B266" s="166"/>
      <c r="C266" s="167" t="s">
        <v>395</v>
      </c>
      <c r="D266" s="167" t="s">
        <v>125</v>
      </c>
      <c r="E266" s="168" t="s">
        <v>396</v>
      </c>
      <c r="F266" s="169" t="s">
        <v>229</v>
      </c>
      <c r="G266" s="170" t="s">
        <v>224</v>
      </c>
      <c r="H266" s="171">
        <v>117</v>
      </c>
      <c r="I266" s="172"/>
      <c r="J266" s="173">
        <f>ROUND(I266*H266,2)</f>
        <v>0</v>
      </c>
      <c r="K266" s="169" t="s">
        <v>129</v>
      </c>
      <c r="L266" s="38"/>
      <c r="M266" s="174" t="s">
        <v>1</v>
      </c>
      <c r="N266" s="175" t="s">
        <v>44</v>
      </c>
      <c r="O266" s="76"/>
      <c r="P266" s="176">
        <f>O266*H266</f>
        <v>0</v>
      </c>
      <c r="Q266" s="176">
        <v>0</v>
      </c>
      <c r="R266" s="176">
        <f>Q266*H266</f>
        <v>0</v>
      </c>
      <c r="S266" s="176">
        <v>0</v>
      </c>
      <c r="T266" s="177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78" t="s">
        <v>130</v>
      </c>
      <c r="AT266" s="178" t="s">
        <v>125</v>
      </c>
      <c r="AU266" s="178" t="s">
        <v>89</v>
      </c>
      <c r="AY266" s="18" t="s">
        <v>123</v>
      </c>
      <c r="BE266" s="179">
        <f>IF(N266="základní",J266,0)</f>
        <v>0</v>
      </c>
      <c r="BF266" s="179">
        <f>IF(N266="snížená",J266,0)</f>
        <v>0</v>
      </c>
      <c r="BG266" s="179">
        <f>IF(N266="zákl. přenesená",J266,0)</f>
        <v>0</v>
      </c>
      <c r="BH266" s="179">
        <f>IF(N266="sníž. přenesená",J266,0)</f>
        <v>0</v>
      </c>
      <c r="BI266" s="179">
        <f>IF(N266="nulová",J266,0)</f>
        <v>0</v>
      </c>
      <c r="BJ266" s="18" t="s">
        <v>87</v>
      </c>
      <c r="BK266" s="179">
        <f>ROUND(I266*H266,2)</f>
        <v>0</v>
      </c>
      <c r="BL266" s="18" t="s">
        <v>130</v>
      </c>
      <c r="BM266" s="178" t="s">
        <v>397</v>
      </c>
    </row>
    <row r="267" s="13" customFormat="1">
      <c r="A267" s="13"/>
      <c r="B267" s="180"/>
      <c r="C267" s="13"/>
      <c r="D267" s="181" t="s">
        <v>132</v>
      </c>
      <c r="E267" s="182" t="s">
        <v>1</v>
      </c>
      <c r="F267" s="183" t="s">
        <v>398</v>
      </c>
      <c r="G267" s="13"/>
      <c r="H267" s="184">
        <v>117</v>
      </c>
      <c r="I267" s="185"/>
      <c r="J267" s="13"/>
      <c r="K267" s="13"/>
      <c r="L267" s="180"/>
      <c r="M267" s="186"/>
      <c r="N267" s="187"/>
      <c r="O267" s="187"/>
      <c r="P267" s="187"/>
      <c r="Q267" s="187"/>
      <c r="R267" s="187"/>
      <c r="S267" s="187"/>
      <c r="T267" s="18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82" t="s">
        <v>132</v>
      </c>
      <c r="AU267" s="182" t="s">
        <v>89</v>
      </c>
      <c r="AV267" s="13" t="s">
        <v>89</v>
      </c>
      <c r="AW267" s="13" t="s">
        <v>37</v>
      </c>
      <c r="AX267" s="13" t="s">
        <v>87</v>
      </c>
      <c r="AY267" s="182" t="s">
        <v>123</v>
      </c>
    </row>
    <row r="268" s="2" customFormat="1">
      <c r="A268" s="37"/>
      <c r="B268" s="166"/>
      <c r="C268" s="167" t="s">
        <v>399</v>
      </c>
      <c r="D268" s="167" t="s">
        <v>125</v>
      </c>
      <c r="E268" s="168" t="s">
        <v>400</v>
      </c>
      <c r="F268" s="169" t="s">
        <v>401</v>
      </c>
      <c r="G268" s="170" t="s">
        <v>128</v>
      </c>
      <c r="H268" s="171">
        <v>130</v>
      </c>
      <c r="I268" s="172"/>
      <c r="J268" s="173">
        <f>ROUND(I268*H268,2)</f>
        <v>0</v>
      </c>
      <c r="K268" s="169" t="s">
        <v>129</v>
      </c>
      <c r="L268" s="38"/>
      <c r="M268" s="174" t="s">
        <v>1</v>
      </c>
      <c r="N268" s="175" t="s">
        <v>44</v>
      </c>
      <c r="O268" s="76"/>
      <c r="P268" s="176">
        <f>O268*H268</f>
        <v>0</v>
      </c>
      <c r="Q268" s="176">
        <v>0</v>
      </c>
      <c r="R268" s="176">
        <f>Q268*H268</f>
        <v>0</v>
      </c>
      <c r="S268" s="176">
        <v>0</v>
      </c>
      <c r="T268" s="177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78" t="s">
        <v>130</v>
      </c>
      <c r="AT268" s="178" t="s">
        <v>125</v>
      </c>
      <c r="AU268" s="178" t="s">
        <v>89</v>
      </c>
      <c r="AY268" s="18" t="s">
        <v>123</v>
      </c>
      <c r="BE268" s="179">
        <f>IF(N268="základní",J268,0)</f>
        <v>0</v>
      </c>
      <c r="BF268" s="179">
        <f>IF(N268="snížená",J268,0)</f>
        <v>0</v>
      </c>
      <c r="BG268" s="179">
        <f>IF(N268="zákl. přenesená",J268,0)</f>
        <v>0</v>
      </c>
      <c r="BH268" s="179">
        <f>IF(N268="sníž. přenesená",J268,0)</f>
        <v>0</v>
      </c>
      <c r="BI268" s="179">
        <f>IF(N268="nulová",J268,0)</f>
        <v>0</v>
      </c>
      <c r="BJ268" s="18" t="s">
        <v>87</v>
      </c>
      <c r="BK268" s="179">
        <f>ROUND(I268*H268,2)</f>
        <v>0</v>
      </c>
      <c r="BL268" s="18" t="s">
        <v>130</v>
      </c>
      <c r="BM268" s="178" t="s">
        <v>402</v>
      </c>
    </row>
    <row r="269" s="13" customFormat="1">
      <c r="A269" s="13"/>
      <c r="B269" s="180"/>
      <c r="C269" s="13"/>
      <c r="D269" s="181" t="s">
        <v>132</v>
      </c>
      <c r="E269" s="182" t="s">
        <v>1</v>
      </c>
      <c r="F269" s="183" t="s">
        <v>403</v>
      </c>
      <c r="G269" s="13"/>
      <c r="H269" s="184">
        <v>130</v>
      </c>
      <c r="I269" s="185"/>
      <c r="J269" s="13"/>
      <c r="K269" s="13"/>
      <c r="L269" s="180"/>
      <c r="M269" s="186"/>
      <c r="N269" s="187"/>
      <c r="O269" s="187"/>
      <c r="P269" s="187"/>
      <c r="Q269" s="187"/>
      <c r="R269" s="187"/>
      <c r="S269" s="187"/>
      <c r="T269" s="18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82" t="s">
        <v>132</v>
      </c>
      <c r="AU269" s="182" t="s">
        <v>89</v>
      </c>
      <c r="AV269" s="13" t="s">
        <v>89</v>
      </c>
      <c r="AW269" s="13" t="s">
        <v>37</v>
      </c>
      <c r="AX269" s="13" t="s">
        <v>87</v>
      </c>
      <c r="AY269" s="182" t="s">
        <v>123</v>
      </c>
    </row>
    <row r="270" s="2" customFormat="1" ht="16.5" customHeight="1">
      <c r="A270" s="37"/>
      <c r="B270" s="166"/>
      <c r="C270" s="167" t="s">
        <v>404</v>
      </c>
      <c r="D270" s="167" t="s">
        <v>125</v>
      </c>
      <c r="E270" s="168" t="s">
        <v>405</v>
      </c>
      <c r="F270" s="169" t="s">
        <v>406</v>
      </c>
      <c r="G270" s="170" t="s">
        <v>128</v>
      </c>
      <c r="H270" s="171">
        <v>130</v>
      </c>
      <c r="I270" s="172"/>
      <c r="J270" s="173">
        <f>ROUND(I270*H270,2)</f>
        <v>0</v>
      </c>
      <c r="K270" s="169" t="s">
        <v>129</v>
      </c>
      <c r="L270" s="38"/>
      <c r="M270" s="174" t="s">
        <v>1</v>
      </c>
      <c r="N270" s="175" t="s">
        <v>44</v>
      </c>
      <c r="O270" s="76"/>
      <c r="P270" s="176">
        <f>O270*H270</f>
        <v>0</v>
      </c>
      <c r="Q270" s="176">
        <v>0</v>
      </c>
      <c r="R270" s="176">
        <f>Q270*H270</f>
        <v>0</v>
      </c>
      <c r="S270" s="176">
        <v>0</v>
      </c>
      <c r="T270" s="177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78" t="s">
        <v>130</v>
      </c>
      <c r="AT270" s="178" t="s">
        <v>125</v>
      </c>
      <c r="AU270" s="178" t="s">
        <v>89</v>
      </c>
      <c r="AY270" s="18" t="s">
        <v>123</v>
      </c>
      <c r="BE270" s="179">
        <f>IF(N270="základní",J270,0)</f>
        <v>0</v>
      </c>
      <c r="BF270" s="179">
        <f>IF(N270="snížená",J270,0)</f>
        <v>0</v>
      </c>
      <c r="BG270" s="179">
        <f>IF(N270="zákl. přenesená",J270,0)</f>
        <v>0</v>
      </c>
      <c r="BH270" s="179">
        <f>IF(N270="sníž. přenesená",J270,0)</f>
        <v>0</v>
      </c>
      <c r="BI270" s="179">
        <f>IF(N270="nulová",J270,0)</f>
        <v>0</v>
      </c>
      <c r="BJ270" s="18" t="s">
        <v>87</v>
      </c>
      <c r="BK270" s="179">
        <f>ROUND(I270*H270,2)</f>
        <v>0</v>
      </c>
      <c r="BL270" s="18" t="s">
        <v>130</v>
      </c>
      <c r="BM270" s="178" t="s">
        <v>407</v>
      </c>
    </row>
    <row r="271" s="13" customFormat="1">
      <c r="A271" s="13"/>
      <c r="B271" s="180"/>
      <c r="C271" s="13"/>
      <c r="D271" s="181" t="s">
        <v>132</v>
      </c>
      <c r="E271" s="182" t="s">
        <v>1</v>
      </c>
      <c r="F271" s="183" t="s">
        <v>403</v>
      </c>
      <c r="G271" s="13"/>
      <c r="H271" s="184">
        <v>130</v>
      </c>
      <c r="I271" s="185"/>
      <c r="J271" s="13"/>
      <c r="K271" s="13"/>
      <c r="L271" s="180"/>
      <c r="M271" s="186"/>
      <c r="N271" s="187"/>
      <c r="O271" s="187"/>
      <c r="P271" s="187"/>
      <c r="Q271" s="187"/>
      <c r="R271" s="187"/>
      <c r="S271" s="187"/>
      <c r="T271" s="18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82" t="s">
        <v>132</v>
      </c>
      <c r="AU271" s="182" t="s">
        <v>89</v>
      </c>
      <c r="AV271" s="13" t="s">
        <v>89</v>
      </c>
      <c r="AW271" s="13" t="s">
        <v>37</v>
      </c>
      <c r="AX271" s="13" t="s">
        <v>87</v>
      </c>
      <c r="AY271" s="182" t="s">
        <v>123</v>
      </c>
    </row>
    <row r="272" s="2" customFormat="1" ht="16.5" customHeight="1">
      <c r="A272" s="37"/>
      <c r="B272" s="166"/>
      <c r="C272" s="167" t="s">
        <v>408</v>
      </c>
      <c r="D272" s="167" t="s">
        <v>125</v>
      </c>
      <c r="E272" s="168" t="s">
        <v>409</v>
      </c>
      <c r="F272" s="169" t="s">
        <v>410</v>
      </c>
      <c r="G272" s="170" t="s">
        <v>128</v>
      </c>
      <c r="H272" s="171">
        <v>130</v>
      </c>
      <c r="I272" s="172"/>
      <c r="J272" s="173">
        <f>ROUND(I272*H272,2)</f>
        <v>0</v>
      </c>
      <c r="K272" s="169" t="s">
        <v>129</v>
      </c>
      <c r="L272" s="38"/>
      <c r="M272" s="174" t="s">
        <v>1</v>
      </c>
      <c r="N272" s="175" t="s">
        <v>44</v>
      </c>
      <c r="O272" s="76"/>
      <c r="P272" s="176">
        <f>O272*H272</f>
        <v>0</v>
      </c>
      <c r="Q272" s="176">
        <v>0</v>
      </c>
      <c r="R272" s="176">
        <f>Q272*H272</f>
        <v>0</v>
      </c>
      <c r="S272" s="176">
        <v>0</v>
      </c>
      <c r="T272" s="177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78" t="s">
        <v>130</v>
      </c>
      <c r="AT272" s="178" t="s">
        <v>125</v>
      </c>
      <c r="AU272" s="178" t="s">
        <v>89</v>
      </c>
      <c r="AY272" s="18" t="s">
        <v>123</v>
      </c>
      <c r="BE272" s="179">
        <f>IF(N272="základní",J272,0)</f>
        <v>0</v>
      </c>
      <c r="BF272" s="179">
        <f>IF(N272="snížená",J272,0)</f>
        <v>0</v>
      </c>
      <c r="BG272" s="179">
        <f>IF(N272="zákl. přenesená",J272,0)</f>
        <v>0</v>
      </c>
      <c r="BH272" s="179">
        <f>IF(N272="sníž. přenesená",J272,0)</f>
        <v>0</v>
      </c>
      <c r="BI272" s="179">
        <f>IF(N272="nulová",J272,0)</f>
        <v>0</v>
      </c>
      <c r="BJ272" s="18" t="s">
        <v>87</v>
      </c>
      <c r="BK272" s="179">
        <f>ROUND(I272*H272,2)</f>
        <v>0</v>
      </c>
      <c r="BL272" s="18" t="s">
        <v>130</v>
      </c>
      <c r="BM272" s="178" t="s">
        <v>411</v>
      </c>
    </row>
    <row r="273" s="13" customFormat="1">
      <c r="A273" s="13"/>
      <c r="B273" s="180"/>
      <c r="C273" s="13"/>
      <c r="D273" s="181" t="s">
        <v>132</v>
      </c>
      <c r="E273" s="182" t="s">
        <v>1</v>
      </c>
      <c r="F273" s="183" t="s">
        <v>403</v>
      </c>
      <c r="G273" s="13"/>
      <c r="H273" s="184">
        <v>130</v>
      </c>
      <c r="I273" s="185"/>
      <c r="J273" s="13"/>
      <c r="K273" s="13"/>
      <c r="L273" s="180"/>
      <c r="M273" s="186"/>
      <c r="N273" s="187"/>
      <c r="O273" s="187"/>
      <c r="P273" s="187"/>
      <c r="Q273" s="187"/>
      <c r="R273" s="187"/>
      <c r="S273" s="187"/>
      <c r="T273" s="18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2" t="s">
        <v>132</v>
      </c>
      <c r="AU273" s="182" t="s">
        <v>89</v>
      </c>
      <c r="AV273" s="13" t="s">
        <v>89</v>
      </c>
      <c r="AW273" s="13" t="s">
        <v>37</v>
      </c>
      <c r="AX273" s="13" t="s">
        <v>87</v>
      </c>
      <c r="AY273" s="182" t="s">
        <v>123</v>
      </c>
    </row>
    <row r="274" s="2" customFormat="1">
      <c r="A274" s="37"/>
      <c r="B274" s="166"/>
      <c r="C274" s="167" t="s">
        <v>412</v>
      </c>
      <c r="D274" s="167" t="s">
        <v>125</v>
      </c>
      <c r="E274" s="168" t="s">
        <v>413</v>
      </c>
      <c r="F274" s="169" t="s">
        <v>414</v>
      </c>
      <c r="G274" s="170" t="s">
        <v>128</v>
      </c>
      <c r="H274" s="171">
        <v>325</v>
      </c>
      <c r="I274" s="172"/>
      <c r="J274" s="173">
        <f>ROUND(I274*H274,2)</f>
        <v>0</v>
      </c>
      <c r="K274" s="169" t="s">
        <v>129</v>
      </c>
      <c r="L274" s="38"/>
      <c r="M274" s="174" t="s">
        <v>1</v>
      </c>
      <c r="N274" s="175" t="s">
        <v>44</v>
      </c>
      <c r="O274" s="76"/>
      <c r="P274" s="176">
        <f>O274*H274</f>
        <v>0</v>
      </c>
      <c r="Q274" s="176">
        <v>0.00036000000000000002</v>
      </c>
      <c r="R274" s="176">
        <f>Q274*H274</f>
        <v>0.11700000000000001</v>
      </c>
      <c r="S274" s="176">
        <v>0</v>
      </c>
      <c r="T274" s="177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78" t="s">
        <v>130</v>
      </c>
      <c r="AT274" s="178" t="s">
        <v>125</v>
      </c>
      <c r="AU274" s="178" t="s">
        <v>89</v>
      </c>
      <c r="AY274" s="18" t="s">
        <v>123</v>
      </c>
      <c r="BE274" s="179">
        <f>IF(N274="základní",J274,0)</f>
        <v>0</v>
      </c>
      <c r="BF274" s="179">
        <f>IF(N274="snížená",J274,0)</f>
        <v>0</v>
      </c>
      <c r="BG274" s="179">
        <f>IF(N274="zákl. přenesená",J274,0)</f>
        <v>0</v>
      </c>
      <c r="BH274" s="179">
        <f>IF(N274="sníž. přenesená",J274,0)</f>
        <v>0</v>
      </c>
      <c r="BI274" s="179">
        <f>IF(N274="nulová",J274,0)</f>
        <v>0</v>
      </c>
      <c r="BJ274" s="18" t="s">
        <v>87</v>
      </c>
      <c r="BK274" s="179">
        <f>ROUND(I274*H274,2)</f>
        <v>0</v>
      </c>
      <c r="BL274" s="18" t="s">
        <v>130</v>
      </c>
      <c r="BM274" s="178" t="s">
        <v>415</v>
      </c>
    </row>
    <row r="275" s="13" customFormat="1">
      <c r="A275" s="13"/>
      <c r="B275" s="180"/>
      <c r="C275" s="13"/>
      <c r="D275" s="181" t="s">
        <v>132</v>
      </c>
      <c r="E275" s="182" t="s">
        <v>1</v>
      </c>
      <c r="F275" s="183" t="s">
        <v>416</v>
      </c>
      <c r="G275" s="13"/>
      <c r="H275" s="184">
        <v>325</v>
      </c>
      <c r="I275" s="185"/>
      <c r="J275" s="13"/>
      <c r="K275" s="13"/>
      <c r="L275" s="180"/>
      <c r="M275" s="186"/>
      <c r="N275" s="187"/>
      <c r="O275" s="187"/>
      <c r="P275" s="187"/>
      <c r="Q275" s="187"/>
      <c r="R275" s="187"/>
      <c r="S275" s="187"/>
      <c r="T275" s="18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82" t="s">
        <v>132</v>
      </c>
      <c r="AU275" s="182" t="s">
        <v>89</v>
      </c>
      <c r="AV275" s="13" t="s">
        <v>89</v>
      </c>
      <c r="AW275" s="13" t="s">
        <v>37</v>
      </c>
      <c r="AX275" s="13" t="s">
        <v>87</v>
      </c>
      <c r="AY275" s="182" t="s">
        <v>123</v>
      </c>
    </row>
    <row r="276" s="12" customFormat="1" ht="22.8" customHeight="1">
      <c r="A276" s="12"/>
      <c r="B276" s="153"/>
      <c r="C276" s="12"/>
      <c r="D276" s="154" t="s">
        <v>78</v>
      </c>
      <c r="E276" s="164" t="s">
        <v>417</v>
      </c>
      <c r="F276" s="164" t="s">
        <v>418</v>
      </c>
      <c r="G276" s="12"/>
      <c r="H276" s="12"/>
      <c r="I276" s="156"/>
      <c r="J276" s="165">
        <f>BK276</f>
        <v>0</v>
      </c>
      <c r="K276" s="12"/>
      <c r="L276" s="153"/>
      <c r="M276" s="158"/>
      <c r="N276" s="159"/>
      <c r="O276" s="159"/>
      <c r="P276" s="160">
        <f>SUM(P277:P294)</f>
        <v>0</v>
      </c>
      <c r="Q276" s="159"/>
      <c r="R276" s="160">
        <f>SUM(R277:R294)</f>
        <v>1.852425</v>
      </c>
      <c r="S276" s="159"/>
      <c r="T276" s="161">
        <f>SUM(T277:T294)</f>
        <v>85.387500000000003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154" t="s">
        <v>87</v>
      </c>
      <c r="AT276" s="162" t="s">
        <v>78</v>
      </c>
      <c r="AU276" s="162" t="s">
        <v>87</v>
      </c>
      <c r="AY276" s="154" t="s">
        <v>123</v>
      </c>
      <c r="BK276" s="163">
        <f>SUM(BK277:BK294)</f>
        <v>0</v>
      </c>
    </row>
    <row r="277" s="2" customFormat="1" ht="33" customHeight="1">
      <c r="A277" s="37"/>
      <c r="B277" s="166"/>
      <c r="C277" s="167" t="s">
        <v>419</v>
      </c>
      <c r="D277" s="167" t="s">
        <v>125</v>
      </c>
      <c r="E277" s="168" t="s">
        <v>420</v>
      </c>
      <c r="F277" s="169" t="s">
        <v>421</v>
      </c>
      <c r="G277" s="170" t="s">
        <v>128</v>
      </c>
      <c r="H277" s="171">
        <v>742.5</v>
      </c>
      <c r="I277" s="172"/>
      <c r="J277" s="173">
        <f>ROUND(I277*H277,2)</f>
        <v>0</v>
      </c>
      <c r="K277" s="169" t="s">
        <v>1</v>
      </c>
      <c r="L277" s="38"/>
      <c r="M277" s="174" t="s">
        <v>1</v>
      </c>
      <c r="N277" s="175" t="s">
        <v>44</v>
      </c>
      <c r="O277" s="76"/>
      <c r="P277" s="176">
        <f>O277*H277</f>
        <v>0</v>
      </c>
      <c r="Q277" s="176">
        <v>6.0000000000000002E-05</v>
      </c>
      <c r="R277" s="176">
        <f>Q277*H277</f>
        <v>0.044549999999999999</v>
      </c>
      <c r="S277" s="176">
        <v>0.11500000000000001</v>
      </c>
      <c r="T277" s="177">
        <f>S277*H277</f>
        <v>85.387500000000003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78" t="s">
        <v>130</v>
      </c>
      <c r="AT277" s="178" t="s">
        <v>125</v>
      </c>
      <c r="AU277" s="178" t="s">
        <v>89</v>
      </c>
      <c r="AY277" s="18" t="s">
        <v>123</v>
      </c>
      <c r="BE277" s="179">
        <f>IF(N277="základní",J277,0)</f>
        <v>0</v>
      </c>
      <c r="BF277" s="179">
        <f>IF(N277="snížená",J277,0)</f>
        <v>0</v>
      </c>
      <c r="BG277" s="179">
        <f>IF(N277="zákl. přenesená",J277,0)</f>
        <v>0</v>
      </c>
      <c r="BH277" s="179">
        <f>IF(N277="sníž. přenesená",J277,0)</f>
        <v>0</v>
      </c>
      <c r="BI277" s="179">
        <f>IF(N277="nulová",J277,0)</f>
        <v>0</v>
      </c>
      <c r="BJ277" s="18" t="s">
        <v>87</v>
      </c>
      <c r="BK277" s="179">
        <f>ROUND(I277*H277,2)</f>
        <v>0</v>
      </c>
      <c r="BL277" s="18" t="s">
        <v>130</v>
      </c>
      <c r="BM277" s="178" t="s">
        <v>422</v>
      </c>
    </row>
    <row r="278" s="13" customFormat="1">
      <c r="A278" s="13"/>
      <c r="B278" s="180"/>
      <c r="C278" s="13"/>
      <c r="D278" s="181" t="s">
        <v>132</v>
      </c>
      <c r="E278" s="182" t="s">
        <v>1</v>
      </c>
      <c r="F278" s="183" t="s">
        <v>423</v>
      </c>
      <c r="G278" s="13"/>
      <c r="H278" s="184">
        <v>742.5</v>
      </c>
      <c r="I278" s="185"/>
      <c r="J278" s="13"/>
      <c r="K278" s="13"/>
      <c r="L278" s="180"/>
      <c r="M278" s="186"/>
      <c r="N278" s="187"/>
      <c r="O278" s="187"/>
      <c r="P278" s="187"/>
      <c r="Q278" s="187"/>
      <c r="R278" s="187"/>
      <c r="S278" s="187"/>
      <c r="T278" s="18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82" t="s">
        <v>132</v>
      </c>
      <c r="AU278" s="182" t="s">
        <v>89</v>
      </c>
      <c r="AV278" s="13" t="s">
        <v>89</v>
      </c>
      <c r="AW278" s="13" t="s">
        <v>37</v>
      </c>
      <c r="AX278" s="13" t="s">
        <v>87</v>
      </c>
      <c r="AY278" s="182" t="s">
        <v>123</v>
      </c>
    </row>
    <row r="279" s="2" customFormat="1" ht="33" customHeight="1">
      <c r="A279" s="37"/>
      <c r="B279" s="166"/>
      <c r="C279" s="167" t="s">
        <v>424</v>
      </c>
      <c r="D279" s="167" t="s">
        <v>125</v>
      </c>
      <c r="E279" s="168" t="s">
        <v>425</v>
      </c>
      <c r="F279" s="169" t="s">
        <v>426</v>
      </c>
      <c r="G279" s="170" t="s">
        <v>128</v>
      </c>
      <c r="H279" s="171">
        <v>742.5</v>
      </c>
      <c r="I279" s="172"/>
      <c r="J279" s="173">
        <f>ROUND(I279*H279,2)</f>
        <v>0</v>
      </c>
      <c r="K279" s="169" t="s">
        <v>129</v>
      </c>
      <c r="L279" s="38"/>
      <c r="M279" s="174" t="s">
        <v>1</v>
      </c>
      <c r="N279" s="175" t="s">
        <v>44</v>
      </c>
      <c r="O279" s="76"/>
      <c r="P279" s="176">
        <f>O279*H279</f>
        <v>0</v>
      </c>
      <c r="Q279" s="176">
        <v>0.0019499999999999999</v>
      </c>
      <c r="R279" s="176">
        <f>Q279*H279</f>
        <v>1.447875</v>
      </c>
      <c r="S279" s="176">
        <v>0</v>
      </c>
      <c r="T279" s="177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78" t="s">
        <v>130</v>
      </c>
      <c r="AT279" s="178" t="s">
        <v>125</v>
      </c>
      <c r="AU279" s="178" t="s">
        <v>89</v>
      </c>
      <c r="AY279" s="18" t="s">
        <v>123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18" t="s">
        <v>87</v>
      </c>
      <c r="BK279" s="179">
        <f>ROUND(I279*H279,2)</f>
        <v>0</v>
      </c>
      <c r="BL279" s="18" t="s">
        <v>130</v>
      </c>
      <c r="BM279" s="178" t="s">
        <v>427</v>
      </c>
    </row>
    <row r="280" s="13" customFormat="1">
      <c r="A280" s="13"/>
      <c r="B280" s="180"/>
      <c r="C280" s="13"/>
      <c r="D280" s="181" t="s">
        <v>132</v>
      </c>
      <c r="E280" s="182" t="s">
        <v>1</v>
      </c>
      <c r="F280" s="183" t="s">
        <v>423</v>
      </c>
      <c r="G280" s="13"/>
      <c r="H280" s="184">
        <v>742.5</v>
      </c>
      <c r="I280" s="185"/>
      <c r="J280" s="13"/>
      <c r="K280" s="13"/>
      <c r="L280" s="180"/>
      <c r="M280" s="186"/>
      <c r="N280" s="187"/>
      <c r="O280" s="187"/>
      <c r="P280" s="187"/>
      <c r="Q280" s="187"/>
      <c r="R280" s="187"/>
      <c r="S280" s="187"/>
      <c r="T280" s="18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82" t="s">
        <v>132</v>
      </c>
      <c r="AU280" s="182" t="s">
        <v>89</v>
      </c>
      <c r="AV280" s="13" t="s">
        <v>89</v>
      </c>
      <c r="AW280" s="13" t="s">
        <v>37</v>
      </c>
      <c r="AX280" s="13" t="s">
        <v>87</v>
      </c>
      <c r="AY280" s="182" t="s">
        <v>123</v>
      </c>
    </row>
    <row r="281" s="2" customFormat="1">
      <c r="A281" s="37"/>
      <c r="B281" s="166"/>
      <c r="C281" s="167" t="s">
        <v>428</v>
      </c>
      <c r="D281" s="167" t="s">
        <v>125</v>
      </c>
      <c r="E281" s="168" t="s">
        <v>429</v>
      </c>
      <c r="F281" s="169" t="s">
        <v>430</v>
      </c>
      <c r="G281" s="170" t="s">
        <v>188</v>
      </c>
      <c r="H281" s="171">
        <v>100</v>
      </c>
      <c r="I281" s="172"/>
      <c r="J281" s="173">
        <f>ROUND(I281*H281,2)</f>
        <v>0</v>
      </c>
      <c r="K281" s="169" t="s">
        <v>129</v>
      </c>
      <c r="L281" s="38"/>
      <c r="M281" s="174" t="s">
        <v>1</v>
      </c>
      <c r="N281" s="175" t="s">
        <v>44</v>
      </c>
      <c r="O281" s="76"/>
      <c r="P281" s="176">
        <f>O281*H281</f>
        <v>0</v>
      </c>
      <c r="Q281" s="176">
        <v>0</v>
      </c>
      <c r="R281" s="176">
        <f>Q281*H281</f>
        <v>0</v>
      </c>
      <c r="S281" s="176">
        <v>0</v>
      </c>
      <c r="T281" s="177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78" t="s">
        <v>130</v>
      </c>
      <c r="AT281" s="178" t="s">
        <v>125</v>
      </c>
      <c r="AU281" s="178" t="s">
        <v>89</v>
      </c>
      <c r="AY281" s="18" t="s">
        <v>123</v>
      </c>
      <c r="BE281" s="179">
        <f>IF(N281="základní",J281,0)</f>
        <v>0</v>
      </c>
      <c r="BF281" s="179">
        <f>IF(N281="snížená",J281,0)</f>
        <v>0</v>
      </c>
      <c r="BG281" s="179">
        <f>IF(N281="zákl. přenesená",J281,0)</f>
        <v>0</v>
      </c>
      <c r="BH281" s="179">
        <f>IF(N281="sníž. přenesená",J281,0)</f>
        <v>0</v>
      </c>
      <c r="BI281" s="179">
        <f>IF(N281="nulová",J281,0)</f>
        <v>0</v>
      </c>
      <c r="BJ281" s="18" t="s">
        <v>87</v>
      </c>
      <c r="BK281" s="179">
        <f>ROUND(I281*H281,2)</f>
        <v>0</v>
      </c>
      <c r="BL281" s="18" t="s">
        <v>130</v>
      </c>
      <c r="BM281" s="178" t="s">
        <v>431</v>
      </c>
    </row>
    <row r="282" s="13" customFormat="1">
      <c r="A282" s="13"/>
      <c r="B282" s="180"/>
      <c r="C282" s="13"/>
      <c r="D282" s="181" t="s">
        <v>132</v>
      </c>
      <c r="E282" s="182" t="s">
        <v>1</v>
      </c>
      <c r="F282" s="183" t="s">
        <v>432</v>
      </c>
      <c r="G282" s="13"/>
      <c r="H282" s="184">
        <v>100</v>
      </c>
      <c r="I282" s="185"/>
      <c r="J282" s="13"/>
      <c r="K282" s="13"/>
      <c r="L282" s="180"/>
      <c r="M282" s="186"/>
      <c r="N282" s="187"/>
      <c r="O282" s="187"/>
      <c r="P282" s="187"/>
      <c r="Q282" s="187"/>
      <c r="R282" s="187"/>
      <c r="S282" s="187"/>
      <c r="T282" s="18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82" t="s">
        <v>132</v>
      </c>
      <c r="AU282" s="182" t="s">
        <v>89</v>
      </c>
      <c r="AV282" s="13" t="s">
        <v>89</v>
      </c>
      <c r="AW282" s="13" t="s">
        <v>37</v>
      </c>
      <c r="AX282" s="13" t="s">
        <v>87</v>
      </c>
      <c r="AY282" s="182" t="s">
        <v>123</v>
      </c>
    </row>
    <row r="283" s="2" customFormat="1">
      <c r="A283" s="37"/>
      <c r="B283" s="166"/>
      <c r="C283" s="167" t="s">
        <v>433</v>
      </c>
      <c r="D283" s="167" t="s">
        <v>125</v>
      </c>
      <c r="E283" s="168" t="s">
        <v>434</v>
      </c>
      <c r="F283" s="169" t="s">
        <v>435</v>
      </c>
      <c r="G283" s="170" t="s">
        <v>188</v>
      </c>
      <c r="H283" s="171">
        <v>100</v>
      </c>
      <c r="I283" s="172"/>
      <c r="J283" s="173">
        <f>ROUND(I283*H283,2)</f>
        <v>0</v>
      </c>
      <c r="K283" s="169" t="s">
        <v>129</v>
      </c>
      <c r="L283" s="38"/>
      <c r="M283" s="174" t="s">
        <v>1</v>
      </c>
      <c r="N283" s="175" t="s">
        <v>44</v>
      </c>
      <c r="O283" s="76"/>
      <c r="P283" s="176">
        <f>O283*H283</f>
        <v>0</v>
      </c>
      <c r="Q283" s="176">
        <v>0.0035999999999999999</v>
      </c>
      <c r="R283" s="176">
        <f>Q283*H283</f>
        <v>0.35999999999999999</v>
      </c>
      <c r="S283" s="176">
        <v>0</v>
      </c>
      <c r="T283" s="177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78" t="s">
        <v>130</v>
      </c>
      <c r="AT283" s="178" t="s">
        <v>125</v>
      </c>
      <c r="AU283" s="178" t="s">
        <v>89</v>
      </c>
      <c r="AY283" s="18" t="s">
        <v>123</v>
      </c>
      <c r="BE283" s="179">
        <f>IF(N283="základní",J283,0)</f>
        <v>0</v>
      </c>
      <c r="BF283" s="179">
        <f>IF(N283="snížená",J283,0)</f>
        <v>0</v>
      </c>
      <c r="BG283" s="179">
        <f>IF(N283="zákl. přenesená",J283,0)</f>
        <v>0</v>
      </c>
      <c r="BH283" s="179">
        <f>IF(N283="sníž. přenesená",J283,0)</f>
        <v>0</v>
      </c>
      <c r="BI283" s="179">
        <f>IF(N283="nulová",J283,0)</f>
        <v>0</v>
      </c>
      <c r="BJ283" s="18" t="s">
        <v>87</v>
      </c>
      <c r="BK283" s="179">
        <f>ROUND(I283*H283,2)</f>
        <v>0</v>
      </c>
      <c r="BL283" s="18" t="s">
        <v>130</v>
      </c>
      <c r="BM283" s="178" t="s">
        <v>436</v>
      </c>
    </row>
    <row r="284" s="13" customFormat="1">
      <c r="A284" s="13"/>
      <c r="B284" s="180"/>
      <c r="C284" s="13"/>
      <c r="D284" s="181" t="s">
        <v>132</v>
      </c>
      <c r="E284" s="182" t="s">
        <v>1</v>
      </c>
      <c r="F284" s="183" t="s">
        <v>432</v>
      </c>
      <c r="G284" s="13"/>
      <c r="H284" s="184">
        <v>100</v>
      </c>
      <c r="I284" s="185"/>
      <c r="J284" s="13"/>
      <c r="K284" s="13"/>
      <c r="L284" s="180"/>
      <c r="M284" s="186"/>
      <c r="N284" s="187"/>
      <c r="O284" s="187"/>
      <c r="P284" s="187"/>
      <c r="Q284" s="187"/>
      <c r="R284" s="187"/>
      <c r="S284" s="187"/>
      <c r="T284" s="18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82" t="s">
        <v>132</v>
      </c>
      <c r="AU284" s="182" t="s">
        <v>89</v>
      </c>
      <c r="AV284" s="13" t="s">
        <v>89</v>
      </c>
      <c r="AW284" s="13" t="s">
        <v>37</v>
      </c>
      <c r="AX284" s="13" t="s">
        <v>87</v>
      </c>
      <c r="AY284" s="182" t="s">
        <v>123</v>
      </c>
    </row>
    <row r="285" s="2" customFormat="1">
      <c r="A285" s="37"/>
      <c r="B285" s="166"/>
      <c r="C285" s="167" t="s">
        <v>437</v>
      </c>
      <c r="D285" s="167" t="s">
        <v>125</v>
      </c>
      <c r="E285" s="168" t="s">
        <v>438</v>
      </c>
      <c r="F285" s="169" t="s">
        <v>439</v>
      </c>
      <c r="G285" s="170" t="s">
        <v>128</v>
      </c>
      <c r="H285" s="171">
        <v>742.5</v>
      </c>
      <c r="I285" s="172"/>
      <c r="J285" s="173">
        <f>ROUND(I285*H285,2)</f>
        <v>0</v>
      </c>
      <c r="K285" s="169" t="s">
        <v>129</v>
      </c>
      <c r="L285" s="38"/>
      <c r="M285" s="174" t="s">
        <v>1</v>
      </c>
      <c r="N285" s="175" t="s">
        <v>44</v>
      </c>
      <c r="O285" s="76"/>
      <c r="P285" s="176">
        <f>O285*H285</f>
        <v>0</v>
      </c>
      <c r="Q285" s="176">
        <v>0</v>
      </c>
      <c r="R285" s="176">
        <f>Q285*H285</f>
        <v>0</v>
      </c>
      <c r="S285" s="176">
        <v>0</v>
      </c>
      <c r="T285" s="177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78" t="s">
        <v>130</v>
      </c>
      <c r="AT285" s="178" t="s">
        <v>125</v>
      </c>
      <c r="AU285" s="178" t="s">
        <v>89</v>
      </c>
      <c r="AY285" s="18" t="s">
        <v>123</v>
      </c>
      <c r="BE285" s="179">
        <f>IF(N285="základní",J285,0)</f>
        <v>0</v>
      </c>
      <c r="BF285" s="179">
        <f>IF(N285="snížená",J285,0)</f>
        <v>0</v>
      </c>
      <c r="BG285" s="179">
        <f>IF(N285="zákl. přenesená",J285,0)</f>
        <v>0</v>
      </c>
      <c r="BH285" s="179">
        <f>IF(N285="sníž. přenesená",J285,0)</f>
        <v>0</v>
      </c>
      <c r="BI285" s="179">
        <f>IF(N285="nulová",J285,0)</f>
        <v>0</v>
      </c>
      <c r="BJ285" s="18" t="s">
        <v>87</v>
      </c>
      <c r="BK285" s="179">
        <f>ROUND(I285*H285,2)</f>
        <v>0</v>
      </c>
      <c r="BL285" s="18" t="s">
        <v>130</v>
      </c>
      <c r="BM285" s="178" t="s">
        <v>440</v>
      </c>
    </row>
    <row r="286" s="13" customFormat="1">
      <c r="A286" s="13"/>
      <c r="B286" s="180"/>
      <c r="C286" s="13"/>
      <c r="D286" s="181" t="s">
        <v>132</v>
      </c>
      <c r="E286" s="182" t="s">
        <v>1</v>
      </c>
      <c r="F286" s="183" t="s">
        <v>423</v>
      </c>
      <c r="G286" s="13"/>
      <c r="H286" s="184">
        <v>742.5</v>
      </c>
      <c r="I286" s="185"/>
      <c r="J286" s="13"/>
      <c r="K286" s="13"/>
      <c r="L286" s="180"/>
      <c r="M286" s="186"/>
      <c r="N286" s="187"/>
      <c r="O286" s="187"/>
      <c r="P286" s="187"/>
      <c r="Q286" s="187"/>
      <c r="R286" s="187"/>
      <c r="S286" s="187"/>
      <c r="T286" s="18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82" t="s">
        <v>132</v>
      </c>
      <c r="AU286" s="182" t="s">
        <v>89</v>
      </c>
      <c r="AV286" s="13" t="s">
        <v>89</v>
      </c>
      <c r="AW286" s="13" t="s">
        <v>37</v>
      </c>
      <c r="AX286" s="13" t="s">
        <v>87</v>
      </c>
      <c r="AY286" s="182" t="s">
        <v>123</v>
      </c>
    </row>
    <row r="287" s="2" customFormat="1">
      <c r="A287" s="37"/>
      <c r="B287" s="166"/>
      <c r="C287" s="167" t="s">
        <v>441</v>
      </c>
      <c r="D287" s="167" t="s">
        <v>125</v>
      </c>
      <c r="E287" s="168" t="s">
        <v>442</v>
      </c>
      <c r="F287" s="169" t="s">
        <v>443</v>
      </c>
      <c r="G287" s="170" t="s">
        <v>128</v>
      </c>
      <c r="H287" s="171">
        <v>742.5</v>
      </c>
      <c r="I287" s="172"/>
      <c r="J287" s="173">
        <f>ROUND(I287*H287,2)</f>
        <v>0</v>
      </c>
      <c r="K287" s="169" t="s">
        <v>129</v>
      </c>
      <c r="L287" s="38"/>
      <c r="M287" s="174" t="s">
        <v>1</v>
      </c>
      <c r="N287" s="175" t="s">
        <v>44</v>
      </c>
      <c r="O287" s="76"/>
      <c r="P287" s="176">
        <f>O287*H287</f>
        <v>0</v>
      </c>
      <c r="Q287" s="176">
        <v>0</v>
      </c>
      <c r="R287" s="176">
        <f>Q287*H287</f>
        <v>0</v>
      </c>
      <c r="S287" s="176">
        <v>0</v>
      </c>
      <c r="T287" s="17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78" t="s">
        <v>130</v>
      </c>
      <c r="AT287" s="178" t="s">
        <v>125</v>
      </c>
      <c r="AU287" s="178" t="s">
        <v>89</v>
      </c>
      <c r="AY287" s="18" t="s">
        <v>123</v>
      </c>
      <c r="BE287" s="179">
        <f>IF(N287="základní",J287,0)</f>
        <v>0</v>
      </c>
      <c r="BF287" s="179">
        <f>IF(N287="snížená",J287,0)</f>
        <v>0</v>
      </c>
      <c r="BG287" s="179">
        <f>IF(N287="zákl. přenesená",J287,0)</f>
        <v>0</v>
      </c>
      <c r="BH287" s="179">
        <f>IF(N287="sníž. přenesená",J287,0)</f>
        <v>0</v>
      </c>
      <c r="BI287" s="179">
        <f>IF(N287="nulová",J287,0)</f>
        <v>0</v>
      </c>
      <c r="BJ287" s="18" t="s">
        <v>87</v>
      </c>
      <c r="BK287" s="179">
        <f>ROUND(I287*H287,2)</f>
        <v>0</v>
      </c>
      <c r="BL287" s="18" t="s">
        <v>130</v>
      </c>
      <c r="BM287" s="178" t="s">
        <v>444</v>
      </c>
    </row>
    <row r="288" s="13" customFormat="1">
      <c r="A288" s="13"/>
      <c r="B288" s="180"/>
      <c r="C288" s="13"/>
      <c r="D288" s="181" t="s">
        <v>132</v>
      </c>
      <c r="E288" s="182" t="s">
        <v>1</v>
      </c>
      <c r="F288" s="183" t="s">
        <v>423</v>
      </c>
      <c r="G288" s="13"/>
      <c r="H288" s="184">
        <v>742.5</v>
      </c>
      <c r="I288" s="185"/>
      <c r="J288" s="13"/>
      <c r="K288" s="13"/>
      <c r="L288" s="180"/>
      <c r="M288" s="186"/>
      <c r="N288" s="187"/>
      <c r="O288" s="187"/>
      <c r="P288" s="187"/>
      <c r="Q288" s="187"/>
      <c r="R288" s="187"/>
      <c r="S288" s="187"/>
      <c r="T288" s="18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82" t="s">
        <v>132</v>
      </c>
      <c r="AU288" s="182" t="s">
        <v>89</v>
      </c>
      <c r="AV288" s="13" t="s">
        <v>89</v>
      </c>
      <c r="AW288" s="13" t="s">
        <v>37</v>
      </c>
      <c r="AX288" s="13" t="s">
        <v>87</v>
      </c>
      <c r="AY288" s="182" t="s">
        <v>123</v>
      </c>
    </row>
    <row r="289" s="2" customFormat="1" ht="33" customHeight="1">
      <c r="A289" s="37"/>
      <c r="B289" s="166"/>
      <c r="C289" s="167" t="s">
        <v>445</v>
      </c>
      <c r="D289" s="167" t="s">
        <v>125</v>
      </c>
      <c r="E289" s="168" t="s">
        <v>446</v>
      </c>
      <c r="F289" s="169" t="s">
        <v>447</v>
      </c>
      <c r="G289" s="170" t="s">
        <v>128</v>
      </c>
      <c r="H289" s="171">
        <v>742.5</v>
      </c>
      <c r="I289" s="172"/>
      <c r="J289" s="173">
        <f>ROUND(I289*H289,2)</f>
        <v>0</v>
      </c>
      <c r="K289" s="169" t="s">
        <v>129</v>
      </c>
      <c r="L289" s="38"/>
      <c r="M289" s="174" t="s">
        <v>1</v>
      </c>
      <c r="N289" s="175" t="s">
        <v>44</v>
      </c>
      <c r="O289" s="76"/>
      <c r="P289" s="176">
        <f>O289*H289</f>
        <v>0</v>
      </c>
      <c r="Q289" s="176">
        <v>0</v>
      </c>
      <c r="R289" s="176">
        <f>Q289*H289</f>
        <v>0</v>
      </c>
      <c r="S289" s="176">
        <v>0</v>
      </c>
      <c r="T289" s="177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78" t="s">
        <v>130</v>
      </c>
      <c r="AT289" s="178" t="s">
        <v>125</v>
      </c>
      <c r="AU289" s="178" t="s">
        <v>89</v>
      </c>
      <c r="AY289" s="18" t="s">
        <v>123</v>
      </c>
      <c r="BE289" s="179">
        <f>IF(N289="základní",J289,0)</f>
        <v>0</v>
      </c>
      <c r="BF289" s="179">
        <f>IF(N289="snížená",J289,0)</f>
        <v>0</v>
      </c>
      <c r="BG289" s="179">
        <f>IF(N289="zákl. přenesená",J289,0)</f>
        <v>0</v>
      </c>
      <c r="BH289" s="179">
        <f>IF(N289="sníž. přenesená",J289,0)</f>
        <v>0</v>
      </c>
      <c r="BI289" s="179">
        <f>IF(N289="nulová",J289,0)</f>
        <v>0</v>
      </c>
      <c r="BJ289" s="18" t="s">
        <v>87</v>
      </c>
      <c r="BK289" s="179">
        <f>ROUND(I289*H289,2)</f>
        <v>0</v>
      </c>
      <c r="BL289" s="18" t="s">
        <v>130</v>
      </c>
      <c r="BM289" s="178" t="s">
        <v>448</v>
      </c>
    </row>
    <row r="290" s="13" customFormat="1">
      <c r="A290" s="13"/>
      <c r="B290" s="180"/>
      <c r="C290" s="13"/>
      <c r="D290" s="181" t="s">
        <v>132</v>
      </c>
      <c r="E290" s="182" t="s">
        <v>1</v>
      </c>
      <c r="F290" s="183" t="s">
        <v>423</v>
      </c>
      <c r="G290" s="13"/>
      <c r="H290" s="184">
        <v>742.5</v>
      </c>
      <c r="I290" s="185"/>
      <c r="J290" s="13"/>
      <c r="K290" s="13"/>
      <c r="L290" s="180"/>
      <c r="M290" s="186"/>
      <c r="N290" s="187"/>
      <c r="O290" s="187"/>
      <c r="P290" s="187"/>
      <c r="Q290" s="187"/>
      <c r="R290" s="187"/>
      <c r="S290" s="187"/>
      <c r="T290" s="18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2" t="s">
        <v>132</v>
      </c>
      <c r="AU290" s="182" t="s">
        <v>89</v>
      </c>
      <c r="AV290" s="13" t="s">
        <v>89</v>
      </c>
      <c r="AW290" s="13" t="s">
        <v>37</v>
      </c>
      <c r="AX290" s="13" t="s">
        <v>87</v>
      </c>
      <c r="AY290" s="182" t="s">
        <v>123</v>
      </c>
    </row>
    <row r="291" s="2" customFormat="1" ht="44.25" customHeight="1">
      <c r="A291" s="37"/>
      <c r="B291" s="166"/>
      <c r="C291" s="167" t="s">
        <v>449</v>
      </c>
      <c r="D291" s="167" t="s">
        <v>125</v>
      </c>
      <c r="E291" s="168" t="s">
        <v>450</v>
      </c>
      <c r="F291" s="169" t="s">
        <v>451</v>
      </c>
      <c r="G291" s="170" t="s">
        <v>224</v>
      </c>
      <c r="H291" s="171">
        <v>85.388000000000005</v>
      </c>
      <c r="I291" s="172"/>
      <c r="J291" s="173">
        <f>ROUND(I291*H291,2)</f>
        <v>0</v>
      </c>
      <c r="K291" s="169" t="s">
        <v>129</v>
      </c>
      <c r="L291" s="38"/>
      <c r="M291" s="174" t="s">
        <v>1</v>
      </c>
      <c r="N291" s="175" t="s">
        <v>44</v>
      </c>
      <c r="O291" s="76"/>
      <c r="P291" s="176">
        <f>O291*H291</f>
        <v>0</v>
      </c>
      <c r="Q291" s="176">
        <v>0</v>
      </c>
      <c r="R291" s="176">
        <f>Q291*H291</f>
        <v>0</v>
      </c>
      <c r="S291" s="176">
        <v>0</v>
      </c>
      <c r="T291" s="177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78" t="s">
        <v>130</v>
      </c>
      <c r="AT291" s="178" t="s">
        <v>125</v>
      </c>
      <c r="AU291" s="178" t="s">
        <v>89</v>
      </c>
      <c r="AY291" s="18" t="s">
        <v>123</v>
      </c>
      <c r="BE291" s="179">
        <f>IF(N291="základní",J291,0)</f>
        <v>0</v>
      </c>
      <c r="BF291" s="179">
        <f>IF(N291="snížená",J291,0)</f>
        <v>0</v>
      </c>
      <c r="BG291" s="179">
        <f>IF(N291="zákl. přenesená",J291,0)</f>
        <v>0</v>
      </c>
      <c r="BH291" s="179">
        <f>IF(N291="sníž. přenesená",J291,0)</f>
        <v>0</v>
      </c>
      <c r="BI291" s="179">
        <f>IF(N291="nulová",J291,0)</f>
        <v>0</v>
      </c>
      <c r="BJ291" s="18" t="s">
        <v>87</v>
      </c>
      <c r="BK291" s="179">
        <f>ROUND(I291*H291,2)</f>
        <v>0</v>
      </c>
      <c r="BL291" s="18" t="s">
        <v>130</v>
      </c>
      <c r="BM291" s="178" t="s">
        <v>452</v>
      </c>
    </row>
    <row r="292" s="2" customFormat="1">
      <c r="A292" s="37"/>
      <c r="B292" s="166"/>
      <c r="C292" s="167" t="s">
        <v>453</v>
      </c>
      <c r="D292" s="167" t="s">
        <v>125</v>
      </c>
      <c r="E292" s="168" t="s">
        <v>454</v>
      </c>
      <c r="F292" s="169" t="s">
        <v>455</v>
      </c>
      <c r="G292" s="170" t="s">
        <v>224</v>
      </c>
      <c r="H292" s="171">
        <v>85.388000000000005</v>
      </c>
      <c r="I292" s="172"/>
      <c r="J292" s="173">
        <f>ROUND(I292*H292,2)</f>
        <v>0</v>
      </c>
      <c r="K292" s="169" t="s">
        <v>129</v>
      </c>
      <c r="L292" s="38"/>
      <c r="M292" s="174" t="s">
        <v>1</v>
      </c>
      <c r="N292" s="175" t="s">
        <v>44</v>
      </c>
      <c r="O292" s="76"/>
      <c r="P292" s="176">
        <f>O292*H292</f>
        <v>0</v>
      </c>
      <c r="Q292" s="176">
        <v>0</v>
      </c>
      <c r="R292" s="176">
        <f>Q292*H292</f>
        <v>0</v>
      </c>
      <c r="S292" s="176">
        <v>0</v>
      </c>
      <c r="T292" s="177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78" t="s">
        <v>130</v>
      </c>
      <c r="AT292" s="178" t="s">
        <v>125</v>
      </c>
      <c r="AU292" s="178" t="s">
        <v>89</v>
      </c>
      <c r="AY292" s="18" t="s">
        <v>123</v>
      </c>
      <c r="BE292" s="179">
        <f>IF(N292="základní",J292,0)</f>
        <v>0</v>
      </c>
      <c r="BF292" s="179">
        <f>IF(N292="snížená",J292,0)</f>
        <v>0</v>
      </c>
      <c r="BG292" s="179">
        <f>IF(N292="zákl. přenesená",J292,0)</f>
        <v>0</v>
      </c>
      <c r="BH292" s="179">
        <f>IF(N292="sníž. přenesená",J292,0)</f>
        <v>0</v>
      </c>
      <c r="BI292" s="179">
        <f>IF(N292="nulová",J292,0)</f>
        <v>0</v>
      </c>
      <c r="BJ292" s="18" t="s">
        <v>87</v>
      </c>
      <c r="BK292" s="179">
        <f>ROUND(I292*H292,2)</f>
        <v>0</v>
      </c>
      <c r="BL292" s="18" t="s">
        <v>130</v>
      </c>
      <c r="BM292" s="178" t="s">
        <v>456</v>
      </c>
    </row>
    <row r="293" s="2" customFormat="1" ht="21.75" customHeight="1">
      <c r="A293" s="37"/>
      <c r="B293" s="166"/>
      <c r="C293" s="167" t="s">
        <v>457</v>
      </c>
      <c r="D293" s="167" t="s">
        <v>125</v>
      </c>
      <c r="E293" s="168" t="s">
        <v>458</v>
      </c>
      <c r="F293" s="169" t="s">
        <v>459</v>
      </c>
      <c r="G293" s="170" t="s">
        <v>224</v>
      </c>
      <c r="H293" s="171">
        <v>2049.3119999999999</v>
      </c>
      <c r="I293" s="172"/>
      <c r="J293" s="173">
        <f>ROUND(I293*H293,2)</f>
        <v>0</v>
      </c>
      <c r="K293" s="169" t="s">
        <v>129</v>
      </c>
      <c r="L293" s="38"/>
      <c r="M293" s="174" t="s">
        <v>1</v>
      </c>
      <c r="N293" s="175" t="s">
        <v>44</v>
      </c>
      <c r="O293" s="76"/>
      <c r="P293" s="176">
        <f>O293*H293</f>
        <v>0</v>
      </c>
      <c r="Q293" s="176">
        <v>0</v>
      </c>
      <c r="R293" s="176">
        <f>Q293*H293</f>
        <v>0</v>
      </c>
      <c r="S293" s="176">
        <v>0</v>
      </c>
      <c r="T293" s="177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78" t="s">
        <v>130</v>
      </c>
      <c r="AT293" s="178" t="s">
        <v>125</v>
      </c>
      <c r="AU293" s="178" t="s">
        <v>89</v>
      </c>
      <c r="AY293" s="18" t="s">
        <v>123</v>
      </c>
      <c r="BE293" s="179">
        <f>IF(N293="základní",J293,0)</f>
        <v>0</v>
      </c>
      <c r="BF293" s="179">
        <f>IF(N293="snížená",J293,0)</f>
        <v>0</v>
      </c>
      <c r="BG293" s="179">
        <f>IF(N293="zákl. přenesená",J293,0)</f>
        <v>0</v>
      </c>
      <c r="BH293" s="179">
        <f>IF(N293="sníž. přenesená",J293,0)</f>
        <v>0</v>
      </c>
      <c r="BI293" s="179">
        <f>IF(N293="nulová",J293,0)</f>
        <v>0</v>
      </c>
      <c r="BJ293" s="18" t="s">
        <v>87</v>
      </c>
      <c r="BK293" s="179">
        <f>ROUND(I293*H293,2)</f>
        <v>0</v>
      </c>
      <c r="BL293" s="18" t="s">
        <v>130</v>
      </c>
      <c r="BM293" s="178" t="s">
        <v>460</v>
      </c>
    </row>
    <row r="294" s="13" customFormat="1">
      <c r="A294" s="13"/>
      <c r="B294" s="180"/>
      <c r="C294" s="13"/>
      <c r="D294" s="181" t="s">
        <v>132</v>
      </c>
      <c r="E294" s="182" t="s">
        <v>1</v>
      </c>
      <c r="F294" s="183" t="s">
        <v>461</v>
      </c>
      <c r="G294" s="13"/>
      <c r="H294" s="184">
        <v>2049.3119999999999</v>
      </c>
      <c r="I294" s="185"/>
      <c r="J294" s="13"/>
      <c r="K294" s="13"/>
      <c r="L294" s="180"/>
      <c r="M294" s="186"/>
      <c r="N294" s="187"/>
      <c r="O294" s="187"/>
      <c r="P294" s="187"/>
      <c r="Q294" s="187"/>
      <c r="R294" s="187"/>
      <c r="S294" s="187"/>
      <c r="T294" s="18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82" t="s">
        <v>132</v>
      </c>
      <c r="AU294" s="182" t="s">
        <v>89</v>
      </c>
      <c r="AV294" s="13" t="s">
        <v>89</v>
      </c>
      <c r="AW294" s="13" t="s">
        <v>37</v>
      </c>
      <c r="AX294" s="13" t="s">
        <v>87</v>
      </c>
      <c r="AY294" s="182" t="s">
        <v>123</v>
      </c>
    </row>
    <row r="295" s="12" customFormat="1" ht="22.8" customHeight="1">
      <c r="A295" s="12"/>
      <c r="B295" s="153"/>
      <c r="C295" s="12"/>
      <c r="D295" s="154" t="s">
        <v>78</v>
      </c>
      <c r="E295" s="164" t="s">
        <v>172</v>
      </c>
      <c r="F295" s="164" t="s">
        <v>462</v>
      </c>
      <c r="G295" s="12"/>
      <c r="H295" s="12"/>
      <c r="I295" s="156"/>
      <c r="J295" s="165">
        <f>BK295</f>
        <v>0</v>
      </c>
      <c r="K295" s="12"/>
      <c r="L295" s="153"/>
      <c r="M295" s="158"/>
      <c r="N295" s="159"/>
      <c r="O295" s="159"/>
      <c r="P295" s="160">
        <f>SUM(P296:P356)</f>
        <v>0</v>
      </c>
      <c r="Q295" s="159"/>
      <c r="R295" s="160">
        <f>SUM(R296:R356)</f>
        <v>251.81928580000002</v>
      </c>
      <c r="S295" s="159"/>
      <c r="T295" s="161">
        <f>SUM(T296:T356)</f>
        <v>187.49400000000003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154" t="s">
        <v>87</v>
      </c>
      <c r="AT295" s="162" t="s">
        <v>78</v>
      </c>
      <c r="AU295" s="162" t="s">
        <v>87</v>
      </c>
      <c r="AY295" s="154" t="s">
        <v>123</v>
      </c>
      <c r="BK295" s="163">
        <f>SUM(BK296:BK356)</f>
        <v>0</v>
      </c>
    </row>
    <row r="296" s="2" customFormat="1">
      <c r="A296" s="37"/>
      <c r="B296" s="166"/>
      <c r="C296" s="167" t="s">
        <v>463</v>
      </c>
      <c r="D296" s="167" t="s">
        <v>125</v>
      </c>
      <c r="E296" s="168" t="s">
        <v>464</v>
      </c>
      <c r="F296" s="169" t="s">
        <v>465</v>
      </c>
      <c r="G296" s="170" t="s">
        <v>188</v>
      </c>
      <c r="H296" s="171">
        <v>16</v>
      </c>
      <c r="I296" s="172"/>
      <c r="J296" s="173">
        <f>ROUND(I296*H296,2)</f>
        <v>0</v>
      </c>
      <c r="K296" s="169" t="s">
        <v>129</v>
      </c>
      <c r="L296" s="38"/>
      <c r="M296" s="174" t="s">
        <v>1</v>
      </c>
      <c r="N296" s="175" t="s">
        <v>44</v>
      </c>
      <c r="O296" s="76"/>
      <c r="P296" s="176">
        <f>O296*H296</f>
        <v>0</v>
      </c>
      <c r="Q296" s="176">
        <v>0</v>
      </c>
      <c r="R296" s="176">
        <f>Q296*H296</f>
        <v>0</v>
      </c>
      <c r="S296" s="176">
        <v>0.26300000000000001</v>
      </c>
      <c r="T296" s="177">
        <f>S296*H296</f>
        <v>4.2080000000000002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78" t="s">
        <v>130</v>
      </c>
      <c r="AT296" s="178" t="s">
        <v>125</v>
      </c>
      <c r="AU296" s="178" t="s">
        <v>89</v>
      </c>
      <c r="AY296" s="18" t="s">
        <v>123</v>
      </c>
      <c r="BE296" s="179">
        <f>IF(N296="základní",J296,0)</f>
        <v>0</v>
      </c>
      <c r="BF296" s="179">
        <f>IF(N296="snížená",J296,0)</f>
        <v>0</v>
      </c>
      <c r="BG296" s="179">
        <f>IF(N296="zákl. přenesená",J296,0)</f>
        <v>0</v>
      </c>
      <c r="BH296" s="179">
        <f>IF(N296="sníž. přenesená",J296,0)</f>
        <v>0</v>
      </c>
      <c r="BI296" s="179">
        <f>IF(N296="nulová",J296,0)</f>
        <v>0</v>
      </c>
      <c r="BJ296" s="18" t="s">
        <v>87</v>
      </c>
      <c r="BK296" s="179">
        <f>ROUND(I296*H296,2)</f>
        <v>0</v>
      </c>
      <c r="BL296" s="18" t="s">
        <v>130</v>
      </c>
      <c r="BM296" s="178" t="s">
        <v>466</v>
      </c>
    </row>
    <row r="297" s="2" customFormat="1">
      <c r="A297" s="37"/>
      <c r="B297" s="166"/>
      <c r="C297" s="167" t="s">
        <v>467</v>
      </c>
      <c r="D297" s="167" t="s">
        <v>125</v>
      </c>
      <c r="E297" s="168" t="s">
        <v>468</v>
      </c>
      <c r="F297" s="169" t="s">
        <v>469</v>
      </c>
      <c r="G297" s="170" t="s">
        <v>275</v>
      </c>
      <c r="H297" s="171">
        <v>4</v>
      </c>
      <c r="I297" s="172"/>
      <c r="J297" s="173">
        <f>ROUND(I297*H297,2)</f>
        <v>0</v>
      </c>
      <c r="K297" s="169" t="s">
        <v>129</v>
      </c>
      <c r="L297" s="38"/>
      <c r="M297" s="174" t="s">
        <v>1</v>
      </c>
      <c r="N297" s="175" t="s">
        <v>44</v>
      </c>
      <c r="O297" s="76"/>
      <c r="P297" s="176">
        <f>O297*H297</f>
        <v>0</v>
      </c>
      <c r="Q297" s="176">
        <v>0</v>
      </c>
      <c r="R297" s="176">
        <f>Q297*H297</f>
        <v>0</v>
      </c>
      <c r="S297" s="176">
        <v>0.12</v>
      </c>
      <c r="T297" s="177">
        <f>S297*H297</f>
        <v>0.47999999999999998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78" t="s">
        <v>130</v>
      </c>
      <c r="AT297" s="178" t="s">
        <v>125</v>
      </c>
      <c r="AU297" s="178" t="s">
        <v>89</v>
      </c>
      <c r="AY297" s="18" t="s">
        <v>123</v>
      </c>
      <c r="BE297" s="179">
        <f>IF(N297="základní",J297,0)</f>
        <v>0</v>
      </c>
      <c r="BF297" s="179">
        <f>IF(N297="snížená",J297,0)</f>
        <v>0</v>
      </c>
      <c r="BG297" s="179">
        <f>IF(N297="zákl. přenesená",J297,0)</f>
        <v>0</v>
      </c>
      <c r="BH297" s="179">
        <f>IF(N297="sníž. přenesená",J297,0)</f>
        <v>0</v>
      </c>
      <c r="BI297" s="179">
        <f>IF(N297="nulová",J297,0)</f>
        <v>0</v>
      </c>
      <c r="BJ297" s="18" t="s">
        <v>87</v>
      </c>
      <c r="BK297" s="179">
        <f>ROUND(I297*H297,2)</f>
        <v>0</v>
      </c>
      <c r="BL297" s="18" t="s">
        <v>130</v>
      </c>
      <c r="BM297" s="178" t="s">
        <v>470</v>
      </c>
    </row>
    <row r="298" s="2" customFormat="1">
      <c r="A298" s="37"/>
      <c r="B298" s="166"/>
      <c r="C298" s="167" t="s">
        <v>471</v>
      </c>
      <c r="D298" s="167" t="s">
        <v>125</v>
      </c>
      <c r="E298" s="168" t="s">
        <v>472</v>
      </c>
      <c r="F298" s="169" t="s">
        <v>473</v>
      </c>
      <c r="G298" s="170" t="s">
        <v>275</v>
      </c>
      <c r="H298" s="171">
        <v>2</v>
      </c>
      <c r="I298" s="172"/>
      <c r="J298" s="173">
        <f>ROUND(I298*H298,2)</f>
        <v>0</v>
      </c>
      <c r="K298" s="169" t="s">
        <v>129</v>
      </c>
      <c r="L298" s="38"/>
      <c r="M298" s="174" t="s">
        <v>1</v>
      </c>
      <c r="N298" s="175" t="s">
        <v>44</v>
      </c>
      <c r="O298" s="76"/>
      <c r="P298" s="176">
        <f>O298*H298</f>
        <v>0</v>
      </c>
      <c r="Q298" s="176">
        <v>0</v>
      </c>
      <c r="R298" s="176">
        <f>Q298*H298</f>
        <v>0</v>
      </c>
      <c r="S298" s="176">
        <v>0.16800000000000001</v>
      </c>
      <c r="T298" s="177">
        <f>S298*H298</f>
        <v>0.33600000000000002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78" t="s">
        <v>130</v>
      </c>
      <c r="AT298" s="178" t="s">
        <v>125</v>
      </c>
      <c r="AU298" s="178" t="s">
        <v>89</v>
      </c>
      <c r="AY298" s="18" t="s">
        <v>123</v>
      </c>
      <c r="BE298" s="179">
        <f>IF(N298="základní",J298,0)</f>
        <v>0</v>
      </c>
      <c r="BF298" s="179">
        <f>IF(N298="snížená",J298,0)</f>
        <v>0</v>
      </c>
      <c r="BG298" s="179">
        <f>IF(N298="zákl. přenesená",J298,0)</f>
        <v>0</v>
      </c>
      <c r="BH298" s="179">
        <f>IF(N298="sníž. přenesená",J298,0)</f>
        <v>0</v>
      </c>
      <c r="BI298" s="179">
        <f>IF(N298="nulová",J298,0)</f>
        <v>0</v>
      </c>
      <c r="BJ298" s="18" t="s">
        <v>87</v>
      </c>
      <c r="BK298" s="179">
        <f>ROUND(I298*H298,2)</f>
        <v>0</v>
      </c>
      <c r="BL298" s="18" t="s">
        <v>130</v>
      </c>
      <c r="BM298" s="178" t="s">
        <v>474</v>
      </c>
    </row>
    <row r="299" s="2" customFormat="1">
      <c r="A299" s="37"/>
      <c r="B299" s="166"/>
      <c r="C299" s="167" t="s">
        <v>475</v>
      </c>
      <c r="D299" s="167" t="s">
        <v>125</v>
      </c>
      <c r="E299" s="168" t="s">
        <v>476</v>
      </c>
      <c r="F299" s="169" t="s">
        <v>477</v>
      </c>
      <c r="G299" s="170" t="s">
        <v>188</v>
      </c>
      <c r="H299" s="171">
        <v>122</v>
      </c>
      <c r="I299" s="172"/>
      <c r="J299" s="173">
        <f>ROUND(I299*H299,2)</f>
        <v>0</v>
      </c>
      <c r="K299" s="169" t="s">
        <v>129</v>
      </c>
      <c r="L299" s="38"/>
      <c r="M299" s="174" t="s">
        <v>1</v>
      </c>
      <c r="N299" s="175" t="s">
        <v>44</v>
      </c>
      <c r="O299" s="76"/>
      <c r="P299" s="176">
        <f>O299*H299</f>
        <v>0</v>
      </c>
      <c r="Q299" s="176">
        <v>0</v>
      </c>
      <c r="R299" s="176">
        <f>Q299*H299</f>
        <v>0</v>
      </c>
      <c r="S299" s="176">
        <v>0.035000000000000003</v>
      </c>
      <c r="T299" s="177">
        <f>S299*H299</f>
        <v>4.2700000000000005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78" t="s">
        <v>130</v>
      </c>
      <c r="AT299" s="178" t="s">
        <v>125</v>
      </c>
      <c r="AU299" s="178" t="s">
        <v>89</v>
      </c>
      <c r="AY299" s="18" t="s">
        <v>123</v>
      </c>
      <c r="BE299" s="179">
        <f>IF(N299="základní",J299,0)</f>
        <v>0</v>
      </c>
      <c r="BF299" s="179">
        <f>IF(N299="snížená",J299,0)</f>
        <v>0</v>
      </c>
      <c r="BG299" s="179">
        <f>IF(N299="zákl. přenesená",J299,0)</f>
        <v>0</v>
      </c>
      <c r="BH299" s="179">
        <f>IF(N299="sníž. přenesená",J299,0)</f>
        <v>0</v>
      </c>
      <c r="BI299" s="179">
        <f>IF(N299="nulová",J299,0)</f>
        <v>0</v>
      </c>
      <c r="BJ299" s="18" t="s">
        <v>87</v>
      </c>
      <c r="BK299" s="179">
        <f>ROUND(I299*H299,2)</f>
        <v>0</v>
      </c>
      <c r="BL299" s="18" t="s">
        <v>130</v>
      </c>
      <c r="BM299" s="178" t="s">
        <v>478</v>
      </c>
    </row>
    <row r="300" s="13" customFormat="1">
      <c r="A300" s="13"/>
      <c r="B300" s="180"/>
      <c r="C300" s="13"/>
      <c r="D300" s="181" t="s">
        <v>132</v>
      </c>
      <c r="E300" s="182" t="s">
        <v>1</v>
      </c>
      <c r="F300" s="183" t="s">
        <v>479</v>
      </c>
      <c r="G300" s="13"/>
      <c r="H300" s="184">
        <v>122</v>
      </c>
      <c r="I300" s="185"/>
      <c r="J300" s="13"/>
      <c r="K300" s="13"/>
      <c r="L300" s="180"/>
      <c r="M300" s="186"/>
      <c r="N300" s="187"/>
      <c r="O300" s="187"/>
      <c r="P300" s="187"/>
      <c r="Q300" s="187"/>
      <c r="R300" s="187"/>
      <c r="S300" s="187"/>
      <c r="T300" s="18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82" t="s">
        <v>132</v>
      </c>
      <c r="AU300" s="182" t="s">
        <v>89</v>
      </c>
      <c r="AV300" s="13" t="s">
        <v>89</v>
      </c>
      <c r="AW300" s="13" t="s">
        <v>37</v>
      </c>
      <c r="AX300" s="13" t="s">
        <v>87</v>
      </c>
      <c r="AY300" s="182" t="s">
        <v>123</v>
      </c>
    </row>
    <row r="301" s="2" customFormat="1" ht="16.5" customHeight="1">
      <c r="A301" s="37"/>
      <c r="B301" s="166"/>
      <c r="C301" s="167" t="s">
        <v>480</v>
      </c>
      <c r="D301" s="167" t="s">
        <v>125</v>
      </c>
      <c r="E301" s="168" t="s">
        <v>481</v>
      </c>
      <c r="F301" s="169" t="s">
        <v>482</v>
      </c>
      <c r="G301" s="170" t="s">
        <v>188</v>
      </c>
      <c r="H301" s="171">
        <v>46</v>
      </c>
      <c r="I301" s="172"/>
      <c r="J301" s="173">
        <f>ROUND(I301*H301,2)</f>
        <v>0</v>
      </c>
      <c r="K301" s="169" t="s">
        <v>129</v>
      </c>
      <c r="L301" s="38"/>
      <c r="M301" s="174" t="s">
        <v>1</v>
      </c>
      <c r="N301" s="175" t="s">
        <v>44</v>
      </c>
      <c r="O301" s="76"/>
      <c r="P301" s="176">
        <f>O301*H301</f>
        <v>0</v>
      </c>
      <c r="Q301" s="176">
        <v>0.040079999999999998</v>
      </c>
      <c r="R301" s="176">
        <f>Q301*H301</f>
        <v>1.84368</v>
      </c>
      <c r="S301" s="176">
        <v>0</v>
      </c>
      <c r="T301" s="177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78" t="s">
        <v>130</v>
      </c>
      <c r="AT301" s="178" t="s">
        <v>125</v>
      </c>
      <c r="AU301" s="178" t="s">
        <v>89</v>
      </c>
      <c r="AY301" s="18" t="s">
        <v>123</v>
      </c>
      <c r="BE301" s="179">
        <f>IF(N301="základní",J301,0)</f>
        <v>0</v>
      </c>
      <c r="BF301" s="179">
        <f>IF(N301="snížená",J301,0)</f>
        <v>0</v>
      </c>
      <c r="BG301" s="179">
        <f>IF(N301="zákl. přenesená",J301,0)</f>
        <v>0</v>
      </c>
      <c r="BH301" s="179">
        <f>IF(N301="sníž. přenesená",J301,0)</f>
        <v>0</v>
      </c>
      <c r="BI301" s="179">
        <f>IF(N301="nulová",J301,0)</f>
        <v>0</v>
      </c>
      <c r="BJ301" s="18" t="s">
        <v>87</v>
      </c>
      <c r="BK301" s="179">
        <f>ROUND(I301*H301,2)</f>
        <v>0</v>
      </c>
      <c r="BL301" s="18" t="s">
        <v>130</v>
      </c>
      <c r="BM301" s="178" t="s">
        <v>483</v>
      </c>
    </row>
    <row r="302" s="13" customFormat="1">
      <c r="A302" s="13"/>
      <c r="B302" s="180"/>
      <c r="C302" s="13"/>
      <c r="D302" s="181" t="s">
        <v>132</v>
      </c>
      <c r="E302" s="182" t="s">
        <v>1</v>
      </c>
      <c r="F302" s="183" t="s">
        <v>484</v>
      </c>
      <c r="G302" s="13"/>
      <c r="H302" s="184">
        <v>46</v>
      </c>
      <c r="I302" s="185"/>
      <c r="J302" s="13"/>
      <c r="K302" s="13"/>
      <c r="L302" s="180"/>
      <c r="M302" s="186"/>
      <c r="N302" s="187"/>
      <c r="O302" s="187"/>
      <c r="P302" s="187"/>
      <c r="Q302" s="187"/>
      <c r="R302" s="187"/>
      <c r="S302" s="187"/>
      <c r="T302" s="18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82" t="s">
        <v>132</v>
      </c>
      <c r="AU302" s="182" t="s">
        <v>89</v>
      </c>
      <c r="AV302" s="13" t="s">
        <v>89</v>
      </c>
      <c r="AW302" s="13" t="s">
        <v>37</v>
      </c>
      <c r="AX302" s="13" t="s">
        <v>87</v>
      </c>
      <c r="AY302" s="182" t="s">
        <v>123</v>
      </c>
    </row>
    <row r="303" s="2" customFormat="1">
      <c r="A303" s="37"/>
      <c r="B303" s="166"/>
      <c r="C303" s="197" t="s">
        <v>485</v>
      </c>
      <c r="D303" s="197" t="s">
        <v>257</v>
      </c>
      <c r="E303" s="198" t="s">
        <v>486</v>
      </c>
      <c r="F303" s="199" t="s">
        <v>487</v>
      </c>
      <c r="G303" s="200" t="s">
        <v>188</v>
      </c>
      <c r="H303" s="201">
        <v>46</v>
      </c>
      <c r="I303" s="202"/>
      <c r="J303" s="203">
        <f>ROUND(I303*H303,2)</f>
        <v>0</v>
      </c>
      <c r="K303" s="199" t="s">
        <v>1</v>
      </c>
      <c r="L303" s="204"/>
      <c r="M303" s="205" t="s">
        <v>1</v>
      </c>
      <c r="N303" s="206" t="s">
        <v>44</v>
      </c>
      <c r="O303" s="76"/>
      <c r="P303" s="176">
        <f>O303*H303</f>
        <v>0</v>
      </c>
      <c r="Q303" s="176">
        <v>0.0057000000000000002</v>
      </c>
      <c r="R303" s="176">
        <f>Q303*H303</f>
        <v>0.26219999999999999</v>
      </c>
      <c r="S303" s="176">
        <v>0</v>
      </c>
      <c r="T303" s="177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78" t="s">
        <v>165</v>
      </c>
      <c r="AT303" s="178" t="s">
        <v>257</v>
      </c>
      <c r="AU303" s="178" t="s">
        <v>89</v>
      </c>
      <c r="AY303" s="18" t="s">
        <v>123</v>
      </c>
      <c r="BE303" s="179">
        <f>IF(N303="základní",J303,0)</f>
        <v>0</v>
      </c>
      <c r="BF303" s="179">
        <f>IF(N303="snížená",J303,0)</f>
        <v>0</v>
      </c>
      <c r="BG303" s="179">
        <f>IF(N303="zákl. přenesená",J303,0)</f>
        <v>0</v>
      </c>
      <c r="BH303" s="179">
        <f>IF(N303="sníž. přenesená",J303,0)</f>
        <v>0</v>
      </c>
      <c r="BI303" s="179">
        <f>IF(N303="nulová",J303,0)</f>
        <v>0</v>
      </c>
      <c r="BJ303" s="18" t="s">
        <v>87</v>
      </c>
      <c r="BK303" s="179">
        <f>ROUND(I303*H303,2)</f>
        <v>0</v>
      </c>
      <c r="BL303" s="18" t="s">
        <v>130</v>
      </c>
      <c r="BM303" s="178" t="s">
        <v>488</v>
      </c>
    </row>
    <row r="304" s="2" customFormat="1" ht="33" customHeight="1">
      <c r="A304" s="37"/>
      <c r="B304" s="166"/>
      <c r="C304" s="167" t="s">
        <v>489</v>
      </c>
      <c r="D304" s="167" t="s">
        <v>125</v>
      </c>
      <c r="E304" s="168" t="s">
        <v>490</v>
      </c>
      <c r="F304" s="169" t="s">
        <v>491</v>
      </c>
      <c r="G304" s="170" t="s">
        <v>188</v>
      </c>
      <c r="H304" s="171">
        <v>16</v>
      </c>
      <c r="I304" s="172"/>
      <c r="J304" s="173">
        <f>ROUND(I304*H304,2)</f>
        <v>0</v>
      </c>
      <c r="K304" s="169" t="s">
        <v>129</v>
      </c>
      <c r="L304" s="38"/>
      <c r="M304" s="174" t="s">
        <v>1</v>
      </c>
      <c r="N304" s="175" t="s">
        <v>44</v>
      </c>
      <c r="O304" s="76"/>
      <c r="P304" s="176">
        <f>O304*H304</f>
        <v>0</v>
      </c>
      <c r="Q304" s="176">
        <v>0.089779999999999999</v>
      </c>
      <c r="R304" s="176">
        <f>Q304*H304</f>
        <v>1.43648</v>
      </c>
      <c r="S304" s="176">
        <v>0</v>
      </c>
      <c r="T304" s="177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78" t="s">
        <v>130</v>
      </c>
      <c r="AT304" s="178" t="s">
        <v>125</v>
      </c>
      <c r="AU304" s="178" t="s">
        <v>89</v>
      </c>
      <c r="AY304" s="18" t="s">
        <v>123</v>
      </c>
      <c r="BE304" s="179">
        <f>IF(N304="základní",J304,0)</f>
        <v>0</v>
      </c>
      <c r="BF304" s="179">
        <f>IF(N304="snížená",J304,0)</f>
        <v>0</v>
      </c>
      <c r="BG304" s="179">
        <f>IF(N304="zákl. přenesená",J304,0)</f>
        <v>0</v>
      </c>
      <c r="BH304" s="179">
        <f>IF(N304="sníž. přenesená",J304,0)</f>
        <v>0</v>
      </c>
      <c r="BI304" s="179">
        <f>IF(N304="nulová",J304,0)</f>
        <v>0</v>
      </c>
      <c r="BJ304" s="18" t="s">
        <v>87</v>
      </c>
      <c r="BK304" s="179">
        <f>ROUND(I304*H304,2)</f>
        <v>0</v>
      </c>
      <c r="BL304" s="18" t="s">
        <v>130</v>
      </c>
      <c r="BM304" s="178" t="s">
        <v>492</v>
      </c>
    </row>
    <row r="305" s="13" customFormat="1">
      <c r="A305" s="13"/>
      <c r="B305" s="180"/>
      <c r="C305" s="13"/>
      <c r="D305" s="181" t="s">
        <v>132</v>
      </c>
      <c r="E305" s="182" t="s">
        <v>1</v>
      </c>
      <c r="F305" s="183" t="s">
        <v>493</v>
      </c>
      <c r="G305" s="13"/>
      <c r="H305" s="184">
        <v>16</v>
      </c>
      <c r="I305" s="185"/>
      <c r="J305" s="13"/>
      <c r="K305" s="13"/>
      <c r="L305" s="180"/>
      <c r="M305" s="186"/>
      <c r="N305" s="187"/>
      <c r="O305" s="187"/>
      <c r="P305" s="187"/>
      <c r="Q305" s="187"/>
      <c r="R305" s="187"/>
      <c r="S305" s="187"/>
      <c r="T305" s="18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82" t="s">
        <v>132</v>
      </c>
      <c r="AU305" s="182" t="s">
        <v>89</v>
      </c>
      <c r="AV305" s="13" t="s">
        <v>89</v>
      </c>
      <c r="AW305" s="13" t="s">
        <v>37</v>
      </c>
      <c r="AX305" s="13" t="s">
        <v>87</v>
      </c>
      <c r="AY305" s="182" t="s">
        <v>123</v>
      </c>
    </row>
    <row r="306" s="2" customFormat="1" ht="16.5" customHeight="1">
      <c r="A306" s="37"/>
      <c r="B306" s="166"/>
      <c r="C306" s="197" t="s">
        <v>494</v>
      </c>
      <c r="D306" s="197" t="s">
        <v>257</v>
      </c>
      <c r="E306" s="198" t="s">
        <v>495</v>
      </c>
      <c r="F306" s="199" t="s">
        <v>496</v>
      </c>
      <c r="G306" s="200" t="s">
        <v>128</v>
      </c>
      <c r="H306" s="201">
        <v>0.25600000000000001</v>
      </c>
      <c r="I306" s="202"/>
      <c r="J306" s="203">
        <f>ROUND(I306*H306,2)</f>
        <v>0</v>
      </c>
      <c r="K306" s="199" t="s">
        <v>129</v>
      </c>
      <c r="L306" s="204"/>
      <c r="M306" s="205" t="s">
        <v>1</v>
      </c>
      <c r="N306" s="206" t="s">
        <v>44</v>
      </c>
      <c r="O306" s="76"/>
      <c r="P306" s="176">
        <f>O306*H306</f>
        <v>0</v>
      </c>
      <c r="Q306" s="176">
        <v>0.222</v>
      </c>
      <c r="R306" s="176">
        <f>Q306*H306</f>
        <v>0.056832000000000001</v>
      </c>
      <c r="S306" s="176">
        <v>0</v>
      </c>
      <c r="T306" s="177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78" t="s">
        <v>165</v>
      </c>
      <c r="AT306" s="178" t="s">
        <v>257</v>
      </c>
      <c r="AU306" s="178" t="s">
        <v>89</v>
      </c>
      <c r="AY306" s="18" t="s">
        <v>123</v>
      </c>
      <c r="BE306" s="179">
        <f>IF(N306="základní",J306,0)</f>
        <v>0</v>
      </c>
      <c r="BF306" s="179">
        <f>IF(N306="snížená",J306,0)</f>
        <v>0</v>
      </c>
      <c r="BG306" s="179">
        <f>IF(N306="zákl. přenesená",J306,0)</f>
        <v>0</v>
      </c>
      <c r="BH306" s="179">
        <f>IF(N306="sníž. přenesená",J306,0)</f>
        <v>0</v>
      </c>
      <c r="BI306" s="179">
        <f>IF(N306="nulová",J306,0)</f>
        <v>0</v>
      </c>
      <c r="BJ306" s="18" t="s">
        <v>87</v>
      </c>
      <c r="BK306" s="179">
        <f>ROUND(I306*H306,2)</f>
        <v>0</v>
      </c>
      <c r="BL306" s="18" t="s">
        <v>130</v>
      </c>
      <c r="BM306" s="178" t="s">
        <v>497</v>
      </c>
    </row>
    <row r="307" s="13" customFormat="1">
      <c r="A307" s="13"/>
      <c r="B307" s="180"/>
      <c r="C307" s="13"/>
      <c r="D307" s="181" t="s">
        <v>132</v>
      </c>
      <c r="E307" s="182" t="s">
        <v>1</v>
      </c>
      <c r="F307" s="183" t="s">
        <v>498</v>
      </c>
      <c r="G307" s="13"/>
      <c r="H307" s="184">
        <v>2.5600000000000001</v>
      </c>
      <c r="I307" s="185"/>
      <c r="J307" s="13"/>
      <c r="K307" s="13"/>
      <c r="L307" s="180"/>
      <c r="M307" s="186"/>
      <c r="N307" s="187"/>
      <c r="O307" s="187"/>
      <c r="P307" s="187"/>
      <c r="Q307" s="187"/>
      <c r="R307" s="187"/>
      <c r="S307" s="187"/>
      <c r="T307" s="18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82" t="s">
        <v>132</v>
      </c>
      <c r="AU307" s="182" t="s">
        <v>89</v>
      </c>
      <c r="AV307" s="13" t="s">
        <v>89</v>
      </c>
      <c r="AW307" s="13" t="s">
        <v>37</v>
      </c>
      <c r="AX307" s="13" t="s">
        <v>87</v>
      </c>
      <c r="AY307" s="182" t="s">
        <v>123</v>
      </c>
    </row>
    <row r="308" s="13" customFormat="1">
      <c r="A308" s="13"/>
      <c r="B308" s="180"/>
      <c r="C308" s="13"/>
      <c r="D308" s="181" t="s">
        <v>132</v>
      </c>
      <c r="E308" s="13"/>
      <c r="F308" s="183" t="s">
        <v>499</v>
      </c>
      <c r="G308" s="13"/>
      <c r="H308" s="184">
        <v>0.25600000000000001</v>
      </c>
      <c r="I308" s="185"/>
      <c r="J308" s="13"/>
      <c r="K308" s="13"/>
      <c r="L308" s="180"/>
      <c r="M308" s="186"/>
      <c r="N308" s="187"/>
      <c r="O308" s="187"/>
      <c r="P308" s="187"/>
      <c r="Q308" s="187"/>
      <c r="R308" s="187"/>
      <c r="S308" s="187"/>
      <c r="T308" s="18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82" t="s">
        <v>132</v>
      </c>
      <c r="AU308" s="182" t="s">
        <v>89</v>
      </c>
      <c r="AV308" s="13" t="s">
        <v>89</v>
      </c>
      <c r="AW308" s="13" t="s">
        <v>3</v>
      </c>
      <c r="AX308" s="13" t="s">
        <v>87</v>
      </c>
      <c r="AY308" s="182" t="s">
        <v>123</v>
      </c>
    </row>
    <row r="309" s="2" customFormat="1" ht="33" customHeight="1">
      <c r="A309" s="37"/>
      <c r="B309" s="166"/>
      <c r="C309" s="167" t="s">
        <v>500</v>
      </c>
      <c r="D309" s="167" t="s">
        <v>125</v>
      </c>
      <c r="E309" s="168" t="s">
        <v>501</v>
      </c>
      <c r="F309" s="169" t="s">
        <v>502</v>
      </c>
      <c r="G309" s="170" t="s">
        <v>188</v>
      </c>
      <c r="H309" s="171">
        <v>425</v>
      </c>
      <c r="I309" s="172"/>
      <c r="J309" s="173">
        <f>ROUND(I309*H309,2)</f>
        <v>0</v>
      </c>
      <c r="K309" s="169" t="s">
        <v>129</v>
      </c>
      <c r="L309" s="38"/>
      <c r="M309" s="174" t="s">
        <v>1</v>
      </c>
      <c r="N309" s="175" t="s">
        <v>44</v>
      </c>
      <c r="O309" s="76"/>
      <c r="P309" s="176">
        <f>O309*H309</f>
        <v>0</v>
      </c>
      <c r="Q309" s="176">
        <v>0.1295</v>
      </c>
      <c r="R309" s="176">
        <f>Q309*H309</f>
        <v>55.037500000000001</v>
      </c>
      <c r="S309" s="176">
        <v>0</v>
      </c>
      <c r="T309" s="177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78" t="s">
        <v>130</v>
      </c>
      <c r="AT309" s="178" t="s">
        <v>125</v>
      </c>
      <c r="AU309" s="178" t="s">
        <v>89</v>
      </c>
      <c r="AY309" s="18" t="s">
        <v>123</v>
      </c>
      <c r="BE309" s="179">
        <f>IF(N309="základní",J309,0)</f>
        <v>0</v>
      </c>
      <c r="BF309" s="179">
        <f>IF(N309="snížená",J309,0)</f>
        <v>0</v>
      </c>
      <c r="BG309" s="179">
        <f>IF(N309="zákl. přenesená",J309,0)</f>
        <v>0</v>
      </c>
      <c r="BH309" s="179">
        <f>IF(N309="sníž. přenesená",J309,0)</f>
        <v>0</v>
      </c>
      <c r="BI309" s="179">
        <f>IF(N309="nulová",J309,0)</f>
        <v>0</v>
      </c>
      <c r="BJ309" s="18" t="s">
        <v>87</v>
      </c>
      <c r="BK309" s="179">
        <f>ROUND(I309*H309,2)</f>
        <v>0</v>
      </c>
      <c r="BL309" s="18" t="s">
        <v>130</v>
      </c>
      <c r="BM309" s="178" t="s">
        <v>503</v>
      </c>
    </row>
    <row r="310" s="13" customFormat="1">
      <c r="A310" s="13"/>
      <c r="B310" s="180"/>
      <c r="C310" s="13"/>
      <c r="D310" s="181" t="s">
        <v>132</v>
      </c>
      <c r="E310" s="182" t="s">
        <v>1</v>
      </c>
      <c r="F310" s="183" t="s">
        <v>504</v>
      </c>
      <c r="G310" s="13"/>
      <c r="H310" s="184">
        <v>290</v>
      </c>
      <c r="I310" s="185"/>
      <c r="J310" s="13"/>
      <c r="K310" s="13"/>
      <c r="L310" s="180"/>
      <c r="M310" s="186"/>
      <c r="N310" s="187"/>
      <c r="O310" s="187"/>
      <c r="P310" s="187"/>
      <c r="Q310" s="187"/>
      <c r="R310" s="187"/>
      <c r="S310" s="187"/>
      <c r="T310" s="18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82" t="s">
        <v>132</v>
      </c>
      <c r="AU310" s="182" t="s">
        <v>89</v>
      </c>
      <c r="AV310" s="13" t="s">
        <v>89</v>
      </c>
      <c r="AW310" s="13" t="s">
        <v>37</v>
      </c>
      <c r="AX310" s="13" t="s">
        <v>79</v>
      </c>
      <c r="AY310" s="182" t="s">
        <v>123</v>
      </c>
    </row>
    <row r="311" s="13" customFormat="1">
      <c r="A311" s="13"/>
      <c r="B311" s="180"/>
      <c r="C311" s="13"/>
      <c r="D311" s="181" t="s">
        <v>132</v>
      </c>
      <c r="E311" s="182" t="s">
        <v>1</v>
      </c>
      <c r="F311" s="183" t="s">
        <v>505</v>
      </c>
      <c r="G311" s="13"/>
      <c r="H311" s="184">
        <v>135</v>
      </c>
      <c r="I311" s="185"/>
      <c r="J311" s="13"/>
      <c r="K311" s="13"/>
      <c r="L311" s="180"/>
      <c r="M311" s="186"/>
      <c r="N311" s="187"/>
      <c r="O311" s="187"/>
      <c r="P311" s="187"/>
      <c r="Q311" s="187"/>
      <c r="R311" s="187"/>
      <c r="S311" s="187"/>
      <c r="T311" s="18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82" t="s">
        <v>132</v>
      </c>
      <c r="AU311" s="182" t="s">
        <v>89</v>
      </c>
      <c r="AV311" s="13" t="s">
        <v>89</v>
      </c>
      <c r="AW311" s="13" t="s">
        <v>37</v>
      </c>
      <c r="AX311" s="13" t="s">
        <v>79</v>
      </c>
      <c r="AY311" s="182" t="s">
        <v>123</v>
      </c>
    </row>
    <row r="312" s="14" customFormat="1">
      <c r="A312" s="14"/>
      <c r="B312" s="189"/>
      <c r="C312" s="14"/>
      <c r="D312" s="181" t="s">
        <v>132</v>
      </c>
      <c r="E312" s="190" t="s">
        <v>1</v>
      </c>
      <c r="F312" s="191" t="s">
        <v>145</v>
      </c>
      <c r="G312" s="14"/>
      <c r="H312" s="192">
        <v>425</v>
      </c>
      <c r="I312" s="193"/>
      <c r="J312" s="14"/>
      <c r="K312" s="14"/>
      <c r="L312" s="189"/>
      <c r="M312" s="194"/>
      <c r="N312" s="195"/>
      <c r="O312" s="195"/>
      <c r="P312" s="195"/>
      <c r="Q312" s="195"/>
      <c r="R312" s="195"/>
      <c r="S312" s="195"/>
      <c r="T312" s="19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190" t="s">
        <v>132</v>
      </c>
      <c r="AU312" s="190" t="s">
        <v>89</v>
      </c>
      <c r="AV312" s="14" t="s">
        <v>130</v>
      </c>
      <c r="AW312" s="14" t="s">
        <v>37</v>
      </c>
      <c r="AX312" s="14" t="s">
        <v>87</v>
      </c>
      <c r="AY312" s="190" t="s">
        <v>123</v>
      </c>
    </row>
    <row r="313" s="2" customFormat="1" ht="16.5" customHeight="1">
      <c r="A313" s="37"/>
      <c r="B313" s="166"/>
      <c r="C313" s="197" t="s">
        <v>506</v>
      </c>
      <c r="D313" s="197" t="s">
        <v>257</v>
      </c>
      <c r="E313" s="198" t="s">
        <v>507</v>
      </c>
      <c r="F313" s="199" t="s">
        <v>508</v>
      </c>
      <c r="G313" s="200" t="s">
        <v>188</v>
      </c>
      <c r="H313" s="201">
        <v>425</v>
      </c>
      <c r="I313" s="202"/>
      <c r="J313" s="203">
        <f>ROUND(I313*H313,2)</f>
        <v>0</v>
      </c>
      <c r="K313" s="199" t="s">
        <v>129</v>
      </c>
      <c r="L313" s="204"/>
      <c r="M313" s="205" t="s">
        <v>1</v>
      </c>
      <c r="N313" s="206" t="s">
        <v>44</v>
      </c>
      <c r="O313" s="76"/>
      <c r="P313" s="176">
        <f>O313*H313</f>
        <v>0</v>
      </c>
      <c r="Q313" s="176">
        <v>0.044999999999999998</v>
      </c>
      <c r="R313" s="176">
        <f>Q313*H313</f>
        <v>19.125</v>
      </c>
      <c r="S313" s="176">
        <v>0</v>
      </c>
      <c r="T313" s="177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78" t="s">
        <v>165</v>
      </c>
      <c r="AT313" s="178" t="s">
        <v>257</v>
      </c>
      <c r="AU313" s="178" t="s">
        <v>89</v>
      </c>
      <c r="AY313" s="18" t="s">
        <v>123</v>
      </c>
      <c r="BE313" s="179">
        <f>IF(N313="základní",J313,0)</f>
        <v>0</v>
      </c>
      <c r="BF313" s="179">
        <f>IF(N313="snížená",J313,0)</f>
        <v>0</v>
      </c>
      <c r="BG313" s="179">
        <f>IF(N313="zákl. přenesená",J313,0)</f>
        <v>0</v>
      </c>
      <c r="BH313" s="179">
        <f>IF(N313="sníž. přenesená",J313,0)</f>
        <v>0</v>
      </c>
      <c r="BI313" s="179">
        <f>IF(N313="nulová",J313,0)</f>
        <v>0</v>
      </c>
      <c r="BJ313" s="18" t="s">
        <v>87</v>
      </c>
      <c r="BK313" s="179">
        <f>ROUND(I313*H313,2)</f>
        <v>0</v>
      </c>
      <c r="BL313" s="18" t="s">
        <v>130</v>
      </c>
      <c r="BM313" s="178" t="s">
        <v>509</v>
      </c>
    </row>
    <row r="314" s="13" customFormat="1">
      <c r="A314" s="13"/>
      <c r="B314" s="180"/>
      <c r="C314" s="13"/>
      <c r="D314" s="181" t="s">
        <v>132</v>
      </c>
      <c r="E314" s="13"/>
      <c r="F314" s="183" t="s">
        <v>510</v>
      </c>
      <c r="G314" s="13"/>
      <c r="H314" s="184">
        <v>425</v>
      </c>
      <c r="I314" s="185"/>
      <c r="J314" s="13"/>
      <c r="K314" s="13"/>
      <c r="L314" s="180"/>
      <c r="M314" s="186"/>
      <c r="N314" s="187"/>
      <c r="O314" s="187"/>
      <c r="P314" s="187"/>
      <c r="Q314" s="187"/>
      <c r="R314" s="187"/>
      <c r="S314" s="187"/>
      <c r="T314" s="18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82" t="s">
        <v>132</v>
      </c>
      <c r="AU314" s="182" t="s">
        <v>89</v>
      </c>
      <c r="AV314" s="13" t="s">
        <v>89</v>
      </c>
      <c r="AW314" s="13" t="s">
        <v>3</v>
      </c>
      <c r="AX314" s="13" t="s">
        <v>87</v>
      </c>
      <c r="AY314" s="182" t="s">
        <v>123</v>
      </c>
    </row>
    <row r="315" s="2" customFormat="1">
      <c r="A315" s="37"/>
      <c r="B315" s="166"/>
      <c r="C315" s="167" t="s">
        <v>511</v>
      </c>
      <c r="D315" s="167" t="s">
        <v>125</v>
      </c>
      <c r="E315" s="168" t="s">
        <v>512</v>
      </c>
      <c r="F315" s="169" t="s">
        <v>513</v>
      </c>
      <c r="G315" s="170" t="s">
        <v>188</v>
      </c>
      <c r="H315" s="171">
        <v>285</v>
      </c>
      <c r="I315" s="172"/>
      <c r="J315" s="173">
        <f>ROUND(I315*H315,2)</f>
        <v>0</v>
      </c>
      <c r="K315" s="169" t="s">
        <v>129</v>
      </c>
      <c r="L315" s="38"/>
      <c r="M315" s="174" t="s">
        <v>1</v>
      </c>
      <c r="N315" s="175" t="s">
        <v>44</v>
      </c>
      <c r="O315" s="76"/>
      <c r="P315" s="176">
        <f>O315*H315</f>
        <v>0</v>
      </c>
      <c r="Q315" s="176">
        <v>0.16849</v>
      </c>
      <c r="R315" s="176">
        <f>Q315*H315</f>
        <v>48.019649999999999</v>
      </c>
      <c r="S315" s="176">
        <v>0</v>
      </c>
      <c r="T315" s="177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78" t="s">
        <v>130</v>
      </c>
      <c r="AT315" s="178" t="s">
        <v>125</v>
      </c>
      <c r="AU315" s="178" t="s">
        <v>89</v>
      </c>
      <c r="AY315" s="18" t="s">
        <v>123</v>
      </c>
      <c r="BE315" s="179">
        <f>IF(N315="základní",J315,0)</f>
        <v>0</v>
      </c>
      <c r="BF315" s="179">
        <f>IF(N315="snížená",J315,0)</f>
        <v>0</v>
      </c>
      <c r="BG315" s="179">
        <f>IF(N315="zákl. přenesená",J315,0)</f>
        <v>0</v>
      </c>
      <c r="BH315" s="179">
        <f>IF(N315="sníž. přenesená",J315,0)</f>
        <v>0</v>
      </c>
      <c r="BI315" s="179">
        <f>IF(N315="nulová",J315,0)</f>
        <v>0</v>
      </c>
      <c r="BJ315" s="18" t="s">
        <v>87</v>
      </c>
      <c r="BK315" s="179">
        <f>ROUND(I315*H315,2)</f>
        <v>0</v>
      </c>
      <c r="BL315" s="18" t="s">
        <v>130</v>
      </c>
      <c r="BM315" s="178" t="s">
        <v>514</v>
      </c>
    </row>
    <row r="316" s="13" customFormat="1">
      <c r="A316" s="13"/>
      <c r="B316" s="180"/>
      <c r="C316" s="13"/>
      <c r="D316" s="181" t="s">
        <v>132</v>
      </c>
      <c r="E316" s="182" t="s">
        <v>1</v>
      </c>
      <c r="F316" s="183" t="s">
        <v>515</v>
      </c>
      <c r="G316" s="13"/>
      <c r="H316" s="184">
        <v>285</v>
      </c>
      <c r="I316" s="185"/>
      <c r="J316" s="13"/>
      <c r="K316" s="13"/>
      <c r="L316" s="180"/>
      <c r="M316" s="186"/>
      <c r="N316" s="187"/>
      <c r="O316" s="187"/>
      <c r="P316" s="187"/>
      <c r="Q316" s="187"/>
      <c r="R316" s="187"/>
      <c r="S316" s="187"/>
      <c r="T316" s="18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82" t="s">
        <v>132</v>
      </c>
      <c r="AU316" s="182" t="s">
        <v>89</v>
      </c>
      <c r="AV316" s="13" t="s">
        <v>89</v>
      </c>
      <c r="AW316" s="13" t="s">
        <v>37</v>
      </c>
      <c r="AX316" s="13" t="s">
        <v>87</v>
      </c>
      <c r="AY316" s="182" t="s">
        <v>123</v>
      </c>
    </row>
    <row r="317" s="2" customFormat="1">
      <c r="A317" s="37"/>
      <c r="B317" s="166"/>
      <c r="C317" s="197" t="s">
        <v>516</v>
      </c>
      <c r="D317" s="197" t="s">
        <v>257</v>
      </c>
      <c r="E317" s="198" t="s">
        <v>517</v>
      </c>
      <c r="F317" s="199" t="s">
        <v>518</v>
      </c>
      <c r="G317" s="200" t="s">
        <v>188</v>
      </c>
      <c r="H317" s="201">
        <v>8.9760000000000009</v>
      </c>
      <c r="I317" s="202"/>
      <c r="J317" s="203">
        <f>ROUND(I317*H317,2)</f>
        <v>0</v>
      </c>
      <c r="K317" s="199" t="s">
        <v>1</v>
      </c>
      <c r="L317" s="204"/>
      <c r="M317" s="205" t="s">
        <v>1</v>
      </c>
      <c r="N317" s="206" t="s">
        <v>44</v>
      </c>
      <c r="O317" s="76"/>
      <c r="P317" s="176">
        <f>O317*H317</f>
        <v>0</v>
      </c>
      <c r="Q317" s="176">
        <v>0.125</v>
      </c>
      <c r="R317" s="176">
        <f>Q317*H317</f>
        <v>1.1220000000000001</v>
      </c>
      <c r="S317" s="176">
        <v>0</v>
      </c>
      <c r="T317" s="177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78" t="s">
        <v>165</v>
      </c>
      <c r="AT317" s="178" t="s">
        <v>257</v>
      </c>
      <c r="AU317" s="178" t="s">
        <v>89</v>
      </c>
      <c r="AY317" s="18" t="s">
        <v>123</v>
      </c>
      <c r="BE317" s="179">
        <f>IF(N317="základní",J317,0)</f>
        <v>0</v>
      </c>
      <c r="BF317" s="179">
        <f>IF(N317="snížená",J317,0)</f>
        <v>0</v>
      </c>
      <c r="BG317" s="179">
        <f>IF(N317="zákl. přenesená",J317,0)</f>
        <v>0</v>
      </c>
      <c r="BH317" s="179">
        <f>IF(N317="sníž. přenesená",J317,0)</f>
        <v>0</v>
      </c>
      <c r="BI317" s="179">
        <f>IF(N317="nulová",J317,0)</f>
        <v>0</v>
      </c>
      <c r="BJ317" s="18" t="s">
        <v>87</v>
      </c>
      <c r="BK317" s="179">
        <f>ROUND(I317*H317,2)</f>
        <v>0</v>
      </c>
      <c r="BL317" s="18" t="s">
        <v>130</v>
      </c>
      <c r="BM317" s="178" t="s">
        <v>519</v>
      </c>
    </row>
    <row r="318" s="13" customFormat="1">
      <c r="A318" s="13"/>
      <c r="B318" s="180"/>
      <c r="C318" s="13"/>
      <c r="D318" s="181" t="s">
        <v>132</v>
      </c>
      <c r="E318" s="182" t="s">
        <v>1</v>
      </c>
      <c r="F318" s="183" t="s">
        <v>520</v>
      </c>
      <c r="G318" s="13"/>
      <c r="H318" s="184">
        <v>3.2000000000000002</v>
      </c>
      <c r="I318" s="185"/>
      <c r="J318" s="13"/>
      <c r="K318" s="13"/>
      <c r="L318" s="180"/>
      <c r="M318" s="186"/>
      <c r="N318" s="187"/>
      <c r="O318" s="187"/>
      <c r="P318" s="187"/>
      <c r="Q318" s="187"/>
      <c r="R318" s="187"/>
      <c r="S318" s="187"/>
      <c r="T318" s="18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82" t="s">
        <v>132</v>
      </c>
      <c r="AU318" s="182" t="s">
        <v>89</v>
      </c>
      <c r="AV318" s="13" t="s">
        <v>89</v>
      </c>
      <c r="AW318" s="13" t="s">
        <v>37</v>
      </c>
      <c r="AX318" s="13" t="s">
        <v>79</v>
      </c>
      <c r="AY318" s="182" t="s">
        <v>123</v>
      </c>
    </row>
    <row r="319" s="13" customFormat="1">
      <c r="A319" s="13"/>
      <c r="B319" s="180"/>
      <c r="C319" s="13"/>
      <c r="D319" s="181" t="s">
        <v>132</v>
      </c>
      <c r="E319" s="182" t="s">
        <v>1</v>
      </c>
      <c r="F319" s="183" t="s">
        <v>521</v>
      </c>
      <c r="G319" s="13"/>
      <c r="H319" s="184">
        <v>5.5999999999999996</v>
      </c>
      <c r="I319" s="185"/>
      <c r="J319" s="13"/>
      <c r="K319" s="13"/>
      <c r="L319" s="180"/>
      <c r="M319" s="186"/>
      <c r="N319" s="187"/>
      <c r="O319" s="187"/>
      <c r="P319" s="187"/>
      <c r="Q319" s="187"/>
      <c r="R319" s="187"/>
      <c r="S319" s="187"/>
      <c r="T319" s="18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82" t="s">
        <v>132</v>
      </c>
      <c r="AU319" s="182" t="s">
        <v>89</v>
      </c>
      <c r="AV319" s="13" t="s">
        <v>89</v>
      </c>
      <c r="AW319" s="13" t="s">
        <v>37</v>
      </c>
      <c r="AX319" s="13" t="s">
        <v>79</v>
      </c>
      <c r="AY319" s="182" t="s">
        <v>123</v>
      </c>
    </row>
    <row r="320" s="14" customFormat="1">
      <c r="A320" s="14"/>
      <c r="B320" s="189"/>
      <c r="C320" s="14"/>
      <c r="D320" s="181" t="s">
        <v>132</v>
      </c>
      <c r="E320" s="190" t="s">
        <v>1</v>
      </c>
      <c r="F320" s="191" t="s">
        <v>145</v>
      </c>
      <c r="G320" s="14"/>
      <c r="H320" s="192">
        <v>8.8000000000000007</v>
      </c>
      <c r="I320" s="193"/>
      <c r="J320" s="14"/>
      <c r="K320" s="14"/>
      <c r="L320" s="189"/>
      <c r="M320" s="194"/>
      <c r="N320" s="195"/>
      <c r="O320" s="195"/>
      <c r="P320" s="195"/>
      <c r="Q320" s="195"/>
      <c r="R320" s="195"/>
      <c r="S320" s="195"/>
      <c r="T320" s="196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190" t="s">
        <v>132</v>
      </c>
      <c r="AU320" s="190" t="s">
        <v>89</v>
      </c>
      <c r="AV320" s="14" t="s">
        <v>130</v>
      </c>
      <c r="AW320" s="14" t="s">
        <v>37</v>
      </c>
      <c r="AX320" s="14" t="s">
        <v>87</v>
      </c>
      <c r="AY320" s="190" t="s">
        <v>123</v>
      </c>
    </row>
    <row r="321" s="13" customFormat="1">
      <c r="A321" s="13"/>
      <c r="B321" s="180"/>
      <c r="C321" s="13"/>
      <c r="D321" s="181" t="s">
        <v>132</v>
      </c>
      <c r="E321" s="13"/>
      <c r="F321" s="183" t="s">
        <v>522</v>
      </c>
      <c r="G321" s="13"/>
      <c r="H321" s="184">
        <v>8.9760000000000009</v>
      </c>
      <c r="I321" s="185"/>
      <c r="J321" s="13"/>
      <c r="K321" s="13"/>
      <c r="L321" s="180"/>
      <c r="M321" s="186"/>
      <c r="N321" s="187"/>
      <c r="O321" s="187"/>
      <c r="P321" s="187"/>
      <c r="Q321" s="187"/>
      <c r="R321" s="187"/>
      <c r="S321" s="187"/>
      <c r="T321" s="18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82" t="s">
        <v>132</v>
      </c>
      <c r="AU321" s="182" t="s">
        <v>89</v>
      </c>
      <c r="AV321" s="13" t="s">
        <v>89</v>
      </c>
      <c r="AW321" s="13" t="s">
        <v>3</v>
      </c>
      <c r="AX321" s="13" t="s">
        <v>87</v>
      </c>
      <c r="AY321" s="182" t="s">
        <v>123</v>
      </c>
    </row>
    <row r="322" s="2" customFormat="1" ht="16.5" customHeight="1">
      <c r="A322" s="37"/>
      <c r="B322" s="166"/>
      <c r="C322" s="197" t="s">
        <v>523</v>
      </c>
      <c r="D322" s="197" t="s">
        <v>257</v>
      </c>
      <c r="E322" s="198" t="s">
        <v>524</v>
      </c>
      <c r="F322" s="199" t="s">
        <v>525</v>
      </c>
      <c r="G322" s="200" t="s">
        <v>188</v>
      </c>
      <c r="H322" s="201">
        <v>4</v>
      </c>
      <c r="I322" s="202"/>
      <c r="J322" s="203">
        <f>ROUND(I322*H322,2)</f>
        <v>0</v>
      </c>
      <c r="K322" s="199" t="s">
        <v>1</v>
      </c>
      <c r="L322" s="204"/>
      <c r="M322" s="205" t="s">
        <v>1</v>
      </c>
      <c r="N322" s="206" t="s">
        <v>44</v>
      </c>
      <c r="O322" s="76"/>
      <c r="P322" s="176">
        <f>O322*H322</f>
        <v>0</v>
      </c>
      <c r="Q322" s="176">
        <v>0.082000000000000003</v>
      </c>
      <c r="R322" s="176">
        <f>Q322*H322</f>
        <v>0.32800000000000001</v>
      </c>
      <c r="S322" s="176">
        <v>0</v>
      </c>
      <c r="T322" s="177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78" t="s">
        <v>165</v>
      </c>
      <c r="AT322" s="178" t="s">
        <v>257</v>
      </c>
      <c r="AU322" s="178" t="s">
        <v>89</v>
      </c>
      <c r="AY322" s="18" t="s">
        <v>123</v>
      </c>
      <c r="BE322" s="179">
        <f>IF(N322="základní",J322,0)</f>
        <v>0</v>
      </c>
      <c r="BF322" s="179">
        <f>IF(N322="snížená",J322,0)</f>
        <v>0</v>
      </c>
      <c r="BG322" s="179">
        <f>IF(N322="zákl. přenesená",J322,0)</f>
        <v>0</v>
      </c>
      <c r="BH322" s="179">
        <f>IF(N322="sníž. přenesená",J322,0)</f>
        <v>0</v>
      </c>
      <c r="BI322" s="179">
        <f>IF(N322="nulová",J322,0)</f>
        <v>0</v>
      </c>
      <c r="BJ322" s="18" t="s">
        <v>87</v>
      </c>
      <c r="BK322" s="179">
        <f>ROUND(I322*H322,2)</f>
        <v>0</v>
      </c>
      <c r="BL322" s="18" t="s">
        <v>130</v>
      </c>
      <c r="BM322" s="178" t="s">
        <v>526</v>
      </c>
    </row>
    <row r="323" s="13" customFormat="1">
      <c r="A323" s="13"/>
      <c r="B323" s="180"/>
      <c r="C323" s="13"/>
      <c r="D323" s="181" t="s">
        <v>132</v>
      </c>
      <c r="E323" s="182" t="s">
        <v>1</v>
      </c>
      <c r="F323" s="183" t="s">
        <v>176</v>
      </c>
      <c r="G323" s="13"/>
      <c r="H323" s="184">
        <v>4</v>
      </c>
      <c r="I323" s="185"/>
      <c r="J323" s="13"/>
      <c r="K323" s="13"/>
      <c r="L323" s="180"/>
      <c r="M323" s="186"/>
      <c r="N323" s="187"/>
      <c r="O323" s="187"/>
      <c r="P323" s="187"/>
      <c r="Q323" s="187"/>
      <c r="R323" s="187"/>
      <c r="S323" s="187"/>
      <c r="T323" s="18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82" t="s">
        <v>132</v>
      </c>
      <c r="AU323" s="182" t="s">
        <v>89</v>
      </c>
      <c r="AV323" s="13" t="s">
        <v>89</v>
      </c>
      <c r="AW323" s="13" t="s">
        <v>37</v>
      </c>
      <c r="AX323" s="13" t="s">
        <v>87</v>
      </c>
      <c r="AY323" s="182" t="s">
        <v>123</v>
      </c>
    </row>
    <row r="324" s="2" customFormat="1" ht="16.5" customHeight="1">
      <c r="A324" s="37"/>
      <c r="B324" s="166"/>
      <c r="C324" s="197" t="s">
        <v>527</v>
      </c>
      <c r="D324" s="197" t="s">
        <v>257</v>
      </c>
      <c r="E324" s="198" t="s">
        <v>528</v>
      </c>
      <c r="F324" s="199" t="s">
        <v>529</v>
      </c>
      <c r="G324" s="200" t="s">
        <v>188</v>
      </c>
      <c r="H324" s="201">
        <v>18.870000000000001</v>
      </c>
      <c r="I324" s="202"/>
      <c r="J324" s="203">
        <f>ROUND(I324*H324,2)</f>
        <v>0</v>
      </c>
      <c r="K324" s="199" t="s">
        <v>1</v>
      </c>
      <c r="L324" s="204"/>
      <c r="M324" s="205" t="s">
        <v>1</v>
      </c>
      <c r="N324" s="206" t="s">
        <v>44</v>
      </c>
      <c r="O324" s="76"/>
      <c r="P324" s="176">
        <f>O324*H324</f>
        <v>0</v>
      </c>
      <c r="Q324" s="176">
        <v>0.125</v>
      </c>
      <c r="R324" s="176">
        <f>Q324*H324</f>
        <v>2.3587500000000001</v>
      </c>
      <c r="S324" s="176">
        <v>0</v>
      </c>
      <c r="T324" s="177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78" t="s">
        <v>165</v>
      </c>
      <c r="AT324" s="178" t="s">
        <v>257</v>
      </c>
      <c r="AU324" s="178" t="s">
        <v>89</v>
      </c>
      <c r="AY324" s="18" t="s">
        <v>123</v>
      </c>
      <c r="BE324" s="179">
        <f>IF(N324="základní",J324,0)</f>
        <v>0</v>
      </c>
      <c r="BF324" s="179">
        <f>IF(N324="snížená",J324,0)</f>
        <v>0</v>
      </c>
      <c r="BG324" s="179">
        <f>IF(N324="zákl. přenesená",J324,0)</f>
        <v>0</v>
      </c>
      <c r="BH324" s="179">
        <f>IF(N324="sníž. přenesená",J324,0)</f>
        <v>0</v>
      </c>
      <c r="BI324" s="179">
        <f>IF(N324="nulová",J324,0)</f>
        <v>0</v>
      </c>
      <c r="BJ324" s="18" t="s">
        <v>87</v>
      </c>
      <c r="BK324" s="179">
        <f>ROUND(I324*H324,2)</f>
        <v>0</v>
      </c>
      <c r="BL324" s="18" t="s">
        <v>130</v>
      </c>
      <c r="BM324" s="178" t="s">
        <v>530</v>
      </c>
    </row>
    <row r="325" s="13" customFormat="1">
      <c r="A325" s="13"/>
      <c r="B325" s="180"/>
      <c r="C325" s="13"/>
      <c r="D325" s="181" t="s">
        <v>132</v>
      </c>
      <c r="E325" s="182" t="s">
        <v>1</v>
      </c>
      <c r="F325" s="183" t="s">
        <v>531</v>
      </c>
      <c r="G325" s="13"/>
      <c r="H325" s="184">
        <v>18.5</v>
      </c>
      <c r="I325" s="185"/>
      <c r="J325" s="13"/>
      <c r="K325" s="13"/>
      <c r="L325" s="180"/>
      <c r="M325" s="186"/>
      <c r="N325" s="187"/>
      <c r="O325" s="187"/>
      <c r="P325" s="187"/>
      <c r="Q325" s="187"/>
      <c r="R325" s="187"/>
      <c r="S325" s="187"/>
      <c r="T325" s="18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82" t="s">
        <v>132</v>
      </c>
      <c r="AU325" s="182" t="s">
        <v>89</v>
      </c>
      <c r="AV325" s="13" t="s">
        <v>89</v>
      </c>
      <c r="AW325" s="13" t="s">
        <v>37</v>
      </c>
      <c r="AX325" s="13" t="s">
        <v>87</v>
      </c>
      <c r="AY325" s="182" t="s">
        <v>123</v>
      </c>
    </row>
    <row r="326" s="13" customFormat="1">
      <c r="A326" s="13"/>
      <c r="B326" s="180"/>
      <c r="C326" s="13"/>
      <c r="D326" s="181" t="s">
        <v>132</v>
      </c>
      <c r="E326" s="13"/>
      <c r="F326" s="183" t="s">
        <v>532</v>
      </c>
      <c r="G326" s="13"/>
      <c r="H326" s="184">
        <v>18.870000000000001</v>
      </c>
      <c r="I326" s="185"/>
      <c r="J326" s="13"/>
      <c r="K326" s="13"/>
      <c r="L326" s="180"/>
      <c r="M326" s="186"/>
      <c r="N326" s="187"/>
      <c r="O326" s="187"/>
      <c r="P326" s="187"/>
      <c r="Q326" s="187"/>
      <c r="R326" s="187"/>
      <c r="S326" s="187"/>
      <c r="T326" s="18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82" t="s">
        <v>132</v>
      </c>
      <c r="AU326" s="182" t="s">
        <v>89</v>
      </c>
      <c r="AV326" s="13" t="s">
        <v>89</v>
      </c>
      <c r="AW326" s="13" t="s">
        <v>3</v>
      </c>
      <c r="AX326" s="13" t="s">
        <v>87</v>
      </c>
      <c r="AY326" s="182" t="s">
        <v>123</v>
      </c>
    </row>
    <row r="327" s="2" customFormat="1">
      <c r="A327" s="37"/>
      <c r="B327" s="166"/>
      <c r="C327" s="197" t="s">
        <v>533</v>
      </c>
      <c r="D327" s="197" t="s">
        <v>257</v>
      </c>
      <c r="E327" s="198" t="s">
        <v>534</v>
      </c>
      <c r="F327" s="199" t="s">
        <v>535</v>
      </c>
      <c r="G327" s="200" t="s">
        <v>188</v>
      </c>
      <c r="H327" s="201">
        <v>26.622</v>
      </c>
      <c r="I327" s="202"/>
      <c r="J327" s="203">
        <f>ROUND(I327*H327,2)</f>
        <v>0</v>
      </c>
      <c r="K327" s="199" t="s">
        <v>1</v>
      </c>
      <c r="L327" s="204"/>
      <c r="M327" s="205" t="s">
        <v>1</v>
      </c>
      <c r="N327" s="206" t="s">
        <v>44</v>
      </c>
      <c r="O327" s="76"/>
      <c r="P327" s="176">
        <f>O327*H327</f>
        <v>0</v>
      </c>
      <c r="Q327" s="176">
        <v>0.125</v>
      </c>
      <c r="R327" s="176">
        <f>Q327*H327</f>
        <v>3.32775</v>
      </c>
      <c r="S327" s="176">
        <v>0</v>
      </c>
      <c r="T327" s="177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78" t="s">
        <v>165</v>
      </c>
      <c r="AT327" s="178" t="s">
        <v>257</v>
      </c>
      <c r="AU327" s="178" t="s">
        <v>89</v>
      </c>
      <c r="AY327" s="18" t="s">
        <v>123</v>
      </c>
      <c r="BE327" s="179">
        <f>IF(N327="základní",J327,0)</f>
        <v>0</v>
      </c>
      <c r="BF327" s="179">
        <f>IF(N327="snížená",J327,0)</f>
        <v>0</v>
      </c>
      <c r="BG327" s="179">
        <f>IF(N327="zákl. přenesená",J327,0)</f>
        <v>0</v>
      </c>
      <c r="BH327" s="179">
        <f>IF(N327="sníž. přenesená",J327,0)</f>
        <v>0</v>
      </c>
      <c r="BI327" s="179">
        <f>IF(N327="nulová",J327,0)</f>
        <v>0</v>
      </c>
      <c r="BJ327" s="18" t="s">
        <v>87</v>
      </c>
      <c r="BK327" s="179">
        <f>ROUND(I327*H327,2)</f>
        <v>0</v>
      </c>
      <c r="BL327" s="18" t="s">
        <v>130</v>
      </c>
      <c r="BM327" s="178" t="s">
        <v>536</v>
      </c>
    </row>
    <row r="328" s="13" customFormat="1">
      <c r="A328" s="13"/>
      <c r="B328" s="180"/>
      <c r="C328" s="13"/>
      <c r="D328" s="181" t="s">
        <v>132</v>
      </c>
      <c r="E328" s="182" t="s">
        <v>1</v>
      </c>
      <c r="F328" s="183" t="s">
        <v>537</v>
      </c>
      <c r="G328" s="13"/>
      <c r="H328" s="184">
        <v>13.5</v>
      </c>
      <c r="I328" s="185"/>
      <c r="J328" s="13"/>
      <c r="K328" s="13"/>
      <c r="L328" s="180"/>
      <c r="M328" s="186"/>
      <c r="N328" s="187"/>
      <c r="O328" s="187"/>
      <c r="P328" s="187"/>
      <c r="Q328" s="187"/>
      <c r="R328" s="187"/>
      <c r="S328" s="187"/>
      <c r="T328" s="18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82" t="s">
        <v>132</v>
      </c>
      <c r="AU328" s="182" t="s">
        <v>89</v>
      </c>
      <c r="AV328" s="13" t="s">
        <v>89</v>
      </c>
      <c r="AW328" s="13" t="s">
        <v>37</v>
      </c>
      <c r="AX328" s="13" t="s">
        <v>79</v>
      </c>
      <c r="AY328" s="182" t="s">
        <v>123</v>
      </c>
    </row>
    <row r="329" s="13" customFormat="1">
      <c r="A329" s="13"/>
      <c r="B329" s="180"/>
      <c r="C329" s="13"/>
      <c r="D329" s="181" t="s">
        <v>132</v>
      </c>
      <c r="E329" s="182" t="s">
        <v>1</v>
      </c>
      <c r="F329" s="183" t="s">
        <v>538</v>
      </c>
      <c r="G329" s="13"/>
      <c r="H329" s="184">
        <v>12.6</v>
      </c>
      <c r="I329" s="185"/>
      <c r="J329" s="13"/>
      <c r="K329" s="13"/>
      <c r="L329" s="180"/>
      <c r="M329" s="186"/>
      <c r="N329" s="187"/>
      <c r="O329" s="187"/>
      <c r="P329" s="187"/>
      <c r="Q329" s="187"/>
      <c r="R329" s="187"/>
      <c r="S329" s="187"/>
      <c r="T329" s="18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82" t="s">
        <v>132</v>
      </c>
      <c r="AU329" s="182" t="s">
        <v>89</v>
      </c>
      <c r="AV329" s="13" t="s">
        <v>89</v>
      </c>
      <c r="AW329" s="13" t="s">
        <v>37</v>
      </c>
      <c r="AX329" s="13" t="s">
        <v>79</v>
      </c>
      <c r="AY329" s="182" t="s">
        <v>123</v>
      </c>
    </row>
    <row r="330" s="14" customFormat="1">
      <c r="A330" s="14"/>
      <c r="B330" s="189"/>
      <c r="C330" s="14"/>
      <c r="D330" s="181" t="s">
        <v>132</v>
      </c>
      <c r="E330" s="190" t="s">
        <v>1</v>
      </c>
      <c r="F330" s="191" t="s">
        <v>145</v>
      </c>
      <c r="G330" s="14"/>
      <c r="H330" s="192">
        <v>26.100000000000001</v>
      </c>
      <c r="I330" s="193"/>
      <c r="J330" s="14"/>
      <c r="K330" s="14"/>
      <c r="L330" s="189"/>
      <c r="M330" s="194"/>
      <c r="N330" s="195"/>
      <c r="O330" s="195"/>
      <c r="P330" s="195"/>
      <c r="Q330" s="195"/>
      <c r="R330" s="195"/>
      <c r="S330" s="195"/>
      <c r="T330" s="19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190" t="s">
        <v>132</v>
      </c>
      <c r="AU330" s="190" t="s">
        <v>89</v>
      </c>
      <c r="AV330" s="14" t="s">
        <v>130</v>
      </c>
      <c r="AW330" s="14" t="s">
        <v>37</v>
      </c>
      <c r="AX330" s="14" t="s">
        <v>87</v>
      </c>
      <c r="AY330" s="190" t="s">
        <v>123</v>
      </c>
    </row>
    <row r="331" s="13" customFormat="1">
      <c r="A331" s="13"/>
      <c r="B331" s="180"/>
      <c r="C331" s="13"/>
      <c r="D331" s="181" t="s">
        <v>132</v>
      </c>
      <c r="E331" s="13"/>
      <c r="F331" s="183" t="s">
        <v>539</v>
      </c>
      <c r="G331" s="13"/>
      <c r="H331" s="184">
        <v>26.622</v>
      </c>
      <c r="I331" s="185"/>
      <c r="J331" s="13"/>
      <c r="K331" s="13"/>
      <c r="L331" s="180"/>
      <c r="M331" s="186"/>
      <c r="N331" s="187"/>
      <c r="O331" s="187"/>
      <c r="P331" s="187"/>
      <c r="Q331" s="187"/>
      <c r="R331" s="187"/>
      <c r="S331" s="187"/>
      <c r="T331" s="18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82" t="s">
        <v>132</v>
      </c>
      <c r="AU331" s="182" t="s">
        <v>89</v>
      </c>
      <c r="AV331" s="13" t="s">
        <v>89</v>
      </c>
      <c r="AW331" s="13" t="s">
        <v>3</v>
      </c>
      <c r="AX331" s="13" t="s">
        <v>87</v>
      </c>
      <c r="AY331" s="182" t="s">
        <v>123</v>
      </c>
    </row>
    <row r="332" s="2" customFormat="1">
      <c r="A332" s="37"/>
      <c r="B332" s="166"/>
      <c r="C332" s="197" t="s">
        <v>540</v>
      </c>
      <c r="D332" s="197" t="s">
        <v>257</v>
      </c>
      <c r="E332" s="198" t="s">
        <v>541</v>
      </c>
      <c r="F332" s="199" t="s">
        <v>542</v>
      </c>
      <c r="G332" s="200" t="s">
        <v>188</v>
      </c>
      <c r="H332" s="201">
        <v>45.899999999999999</v>
      </c>
      <c r="I332" s="202"/>
      <c r="J332" s="203">
        <f>ROUND(I332*H332,2)</f>
        <v>0</v>
      </c>
      <c r="K332" s="199" t="s">
        <v>1</v>
      </c>
      <c r="L332" s="204"/>
      <c r="M332" s="205" t="s">
        <v>1</v>
      </c>
      <c r="N332" s="206" t="s">
        <v>44</v>
      </c>
      <c r="O332" s="76"/>
      <c r="P332" s="176">
        <f>O332*H332</f>
        <v>0</v>
      </c>
      <c r="Q332" s="176">
        <v>0.125</v>
      </c>
      <c r="R332" s="176">
        <f>Q332*H332</f>
        <v>5.7374999999999998</v>
      </c>
      <c r="S332" s="176">
        <v>0</v>
      </c>
      <c r="T332" s="177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78" t="s">
        <v>165</v>
      </c>
      <c r="AT332" s="178" t="s">
        <v>257</v>
      </c>
      <c r="AU332" s="178" t="s">
        <v>89</v>
      </c>
      <c r="AY332" s="18" t="s">
        <v>123</v>
      </c>
      <c r="BE332" s="179">
        <f>IF(N332="základní",J332,0)</f>
        <v>0</v>
      </c>
      <c r="BF332" s="179">
        <f>IF(N332="snížená",J332,0)</f>
        <v>0</v>
      </c>
      <c r="BG332" s="179">
        <f>IF(N332="zákl. přenesená",J332,0)</f>
        <v>0</v>
      </c>
      <c r="BH332" s="179">
        <f>IF(N332="sníž. přenesená",J332,0)</f>
        <v>0</v>
      </c>
      <c r="BI332" s="179">
        <f>IF(N332="nulová",J332,0)</f>
        <v>0</v>
      </c>
      <c r="BJ332" s="18" t="s">
        <v>87</v>
      </c>
      <c r="BK332" s="179">
        <f>ROUND(I332*H332,2)</f>
        <v>0</v>
      </c>
      <c r="BL332" s="18" t="s">
        <v>130</v>
      </c>
      <c r="BM332" s="178" t="s">
        <v>543</v>
      </c>
    </row>
    <row r="333" s="13" customFormat="1">
      <c r="A333" s="13"/>
      <c r="B333" s="180"/>
      <c r="C333" s="13"/>
      <c r="D333" s="181" t="s">
        <v>132</v>
      </c>
      <c r="E333" s="182" t="s">
        <v>1</v>
      </c>
      <c r="F333" s="183" t="s">
        <v>544</v>
      </c>
      <c r="G333" s="13"/>
      <c r="H333" s="184">
        <v>23</v>
      </c>
      <c r="I333" s="185"/>
      <c r="J333" s="13"/>
      <c r="K333" s="13"/>
      <c r="L333" s="180"/>
      <c r="M333" s="186"/>
      <c r="N333" s="187"/>
      <c r="O333" s="187"/>
      <c r="P333" s="187"/>
      <c r="Q333" s="187"/>
      <c r="R333" s="187"/>
      <c r="S333" s="187"/>
      <c r="T333" s="18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82" t="s">
        <v>132</v>
      </c>
      <c r="AU333" s="182" t="s">
        <v>89</v>
      </c>
      <c r="AV333" s="13" t="s">
        <v>89</v>
      </c>
      <c r="AW333" s="13" t="s">
        <v>37</v>
      </c>
      <c r="AX333" s="13" t="s">
        <v>79</v>
      </c>
      <c r="AY333" s="182" t="s">
        <v>123</v>
      </c>
    </row>
    <row r="334" s="13" customFormat="1">
      <c r="A334" s="13"/>
      <c r="B334" s="180"/>
      <c r="C334" s="13"/>
      <c r="D334" s="181" t="s">
        <v>132</v>
      </c>
      <c r="E334" s="182" t="s">
        <v>1</v>
      </c>
      <c r="F334" s="183" t="s">
        <v>545</v>
      </c>
      <c r="G334" s="13"/>
      <c r="H334" s="184">
        <v>22</v>
      </c>
      <c r="I334" s="185"/>
      <c r="J334" s="13"/>
      <c r="K334" s="13"/>
      <c r="L334" s="180"/>
      <c r="M334" s="186"/>
      <c r="N334" s="187"/>
      <c r="O334" s="187"/>
      <c r="P334" s="187"/>
      <c r="Q334" s="187"/>
      <c r="R334" s="187"/>
      <c r="S334" s="187"/>
      <c r="T334" s="18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82" t="s">
        <v>132</v>
      </c>
      <c r="AU334" s="182" t="s">
        <v>89</v>
      </c>
      <c r="AV334" s="13" t="s">
        <v>89</v>
      </c>
      <c r="AW334" s="13" t="s">
        <v>37</v>
      </c>
      <c r="AX334" s="13" t="s">
        <v>79</v>
      </c>
      <c r="AY334" s="182" t="s">
        <v>123</v>
      </c>
    </row>
    <row r="335" s="14" customFormat="1">
      <c r="A335" s="14"/>
      <c r="B335" s="189"/>
      <c r="C335" s="14"/>
      <c r="D335" s="181" t="s">
        <v>132</v>
      </c>
      <c r="E335" s="190" t="s">
        <v>1</v>
      </c>
      <c r="F335" s="191" t="s">
        <v>145</v>
      </c>
      <c r="G335" s="14"/>
      <c r="H335" s="192">
        <v>45</v>
      </c>
      <c r="I335" s="193"/>
      <c r="J335" s="14"/>
      <c r="K335" s="14"/>
      <c r="L335" s="189"/>
      <c r="M335" s="194"/>
      <c r="N335" s="195"/>
      <c r="O335" s="195"/>
      <c r="P335" s="195"/>
      <c r="Q335" s="195"/>
      <c r="R335" s="195"/>
      <c r="S335" s="195"/>
      <c r="T335" s="19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190" t="s">
        <v>132</v>
      </c>
      <c r="AU335" s="190" t="s">
        <v>89</v>
      </c>
      <c r="AV335" s="14" t="s">
        <v>130</v>
      </c>
      <c r="AW335" s="14" t="s">
        <v>37</v>
      </c>
      <c r="AX335" s="14" t="s">
        <v>87</v>
      </c>
      <c r="AY335" s="190" t="s">
        <v>123</v>
      </c>
    </row>
    <row r="336" s="13" customFormat="1">
      <c r="A336" s="13"/>
      <c r="B336" s="180"/>
      <c r="C336" s="13"/>
      <c r="D336" s="181" t="s">
        <v>132</v>
      </c>
      <c r="E336" s="13"/>
      <c r="F336" s="183" t="s">
        <v>546</v>
      </c>
      <c r="G336" s="13"/>
      <c r="H336" s="184">
        <v>45.899999999999999</v>
      </c>
      <c r="I336" s="185"/>
      <c r="J336" s="13"/>
      <c r="K336" s="13"/>
      <c r="L336" s="180"/>
      <c r="M336" s="186"/>
      <c r="N336" s="187"/>
      <c r="O336" s="187"/>
      <c r="P336" s="187"/>
      <c r="Q336" s="187"/>
      <c r="R336" s="187"/>
      <c r="S336" s="187"/>
      <c r="T336" s="18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182" t="s">
        <v>132</v>
      </c>
      <c r="AU336" s="182" t="s">
        <v>89</v>
      </c>
      <c r="AV336" s="13" t="s">
        <v>89</v>
      </c>
      <c r="AW336" s="13" t="s">
        <v>3</v>
      </c>
      <c r="AX336" s="13" t="s">
        <v>87</v>
      </c>
      <c r="AY336" s="182" t="s">
        <v>123</v>
      </c>
    </row>
    <row r="337" s="2" customFormat="1">
      <c r="A337" s="37"/>
      <c r="B337" s="166"/>
      <c r="C337" s="167" t="s">
        <v>547</v>
      </c>
      <c r="D337" s="167" t="s">
        <v>125</v>
      </c>
      <c r="E337" s="168" t="s">
        <v>548</v>
      </c>
      <c r="F337" s="169" t="s">
        <v>549</v>
      </c>
      <c r="G337" s="170" t="s">
        <v>207</v>
      </c>
      <c r="H337" s="171">
        <v>50.07</v>
      </c>
      <c r="I337" s="172"/>
      <c r="J337" s="173">
        <f>ROUND(I337*H337,2)</f>
        <v>0</v>
      </c>
      <c r="K337" s="169" t="s">
        <v>129</v>
      </c>
      <c r="L337" s="38"/>
      <c r="M337" s="174" t="s">
        <v>1</v>
      </c>
      <c r="N337" s="175" t="s">
        <v>44</v>
      </c>
      <c r="O337" s="76"/>
      <c r="P337" s="176">
        <f>O337*H337</f>
        <v>0</v>
      </c>
      <c r="Q337" s="176">
        <v>2.2563399999999998</v>
      </c>
      <c r="R337" s="176">
        <f>Q337*H337</f>
        <v>112.97494379999999</v>
      </c>
      <c r="S337" s="176">
        <v>0</v>
      </c>
      <c r="T337" s="177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78" t="s">
        <v>130</v>
      </c>
      <c r="AT337" s="178" t="s">
        <v>125</v>
      </c>
      <c r="AU337" s="178" t="s">
        <v>89</v>
      </c>
      <c r="AY337" s="18" t="s">
        <v>123</v>
      </c>
      <c r="BE337" s="179">
        <f>IF(N337="základní",J337,0)</f>
        <v>0</v>
      </c>
      <c r="BF337" s="179">
        <f>IF(N337="snížená",J337,0)</f>
        <v>0</v>
      </c>
      <c r="BG337" s="179">
        <f>IF(N337="zákl. přenesená",J337,0)</f>
        <v>0</v>
      </c>
      <c r="BH337" s="179">
        <f>IF(N337="sníž. přenesená",J337,0)</f>
        <v>0</v>
      </c>
      <c r="BI337" s="179">
        <f>IF(N337="nulová",J337,0)</f>
        <v>0</v>
      </c>
      <c r="BJ337" s="18" t="s">
        <v>87</v>
      </c>
      <c r="BK337" s="179">
        <f>ROUND(I337*H337,2)</f>
        <v>0</v>
      </c>
      <c r="BL337" s="18" t="s">
        <v>130</v>
      </c>
      <c r="BM337" s="178" t="s">
        <v>550</v>
      </c>
    </row>
    <row r="338" s="13" customFormat="1">
      <c r="A338" s="13"/>
      <c r="B338" s="180"/>
      <c r="C338" s="13"/>
      <c r="D338" s="181" t="s">
        <v>132</v>
      </c>
      <c r="E338" s="182" t="s">
        <v>1</v>
      </c>
      <c r="F338" s="183" t="s">
        <v>551</v>
      </c>
      <c r="G338" s="13"/>
      <c r="H338" s="184">
        <v>50.07</v>
      </c>
      <c r="I338" s="185"/>
      <c r="J338" s="13"/>
      <c r="K338" s="13"/>
      <c r="L338" s="180"/>
      <c r="M338" s="186"/>
      <c r="N338" s="187"/>
      <c r="O338" s="187"/>
      <c r="P338" s="187"/>
      <c r="Q338" s="187"/>
      <c r="R338" s="187"/>
      <c r="S338" s="187"/>
      <c r="T338" s="18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82" t="s">
        <v>132</v>
      </c>
      <c r="AU338" s="182" t="s">
        <v>89</v>
      </c>
      <c r="AV338" s="13" t="s">
        <v>89</v>
      </c>
      <c r="AW338" s="13" t="s">
        <v>37</v>
      </c>
      <c r="AX338" s="13" t="s">
        <v>87</v>
      </c>
      <c r="AY338" s="182" t="s">
        <v>123</v>
      </c>
    </row>
    <row r="339" s="2" customFormat="1" ht="21.75" customHeight="1">
      <c r="A339" s="37"/>
      <c r="B339" s="166"/>
      <c r="C339" s="167" t="s">
        <v>552</v>
      </c>
      <c r="D339" s="167" t="s">
        <v>125</v>
      </c>
      <c r="E339" s="168" t="s">
        <v>553</v>
      </c>
      <c r="F339" s="169" t="s">
        <v>554</v>
      </c>
      <c r="G339" s="170" t="s">
        <v>188</v>
      </c>
      <c r="H339" s="171">
        <v>338</v>
      </c>
      <c r="I339" s="172"/>
      <c r="J339" s="173">
        <f>ROUND(I339*H339,2)</f>
        <v>0</v>
      </c>
      <c r="K339" s="169" t="s">
        <v>129</v>
      </c>
      <c r="L339" s="38"/>
      <c r="M339" s="174" t="s">
        <v>1</v>
      </c>
      <c r="N339" s="175" t="s">
        <v>44</v>
      </c>
      <c r="O339" s="76"/>
      <c r="P339" s="176">
        <f>O339*H339</f>
        <v>0</v>
      </c>
      <c r="Q339" s="176">
        <v>0</v>
      </c>
      <c r="R339" s="176">
        <f>Q339*H339</f>
        <v>0</v>
      </c>
      <c r="S339" s="176">
        <v>0</v>
      </c>
      <c r="T339" s="177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78" t="s">
        <v>130</v>
      </c>
      <c r="AT339" s="178" t="s">
        <v>125</v>
      </c>
      <c r="AU339" s="178" t="s">
        <v>89</v>
      </c>
      <c r="AY339" s="18" t="s">
        <v>123</v>
      </c>
      <c r="BE339" s="179">
        <f>IF(N339="základní",J339,0)</f>
        <v>0</v>
      </c>
      <c r="BF339" s="179">
        <f>IF(N339="snížená",J339,0)</f>
        <v>0</v>
      </c>
      <c r="BG339" s="179">
        <f>IF(N339="zákl. přenesená",J339,0)</f>
        <v>0</v>
      </c>
      <c r="BH339" s="179">
        <f>IF(N339="sníž. přenesená",J339,0)</f>
        <v>0</v>
      </c>
      <c r="BI339" s="179">
        <f>IF(N339="nulová",J339,0)</f>
        <v>0</v>
      </c>
      <c r="BJ339" s="18" t="s">
        <v>87</v>
      </c>
      <c r="BK339" s="179">
        <f>ROUND(I339*H339,2)</f>
        <v>0</v>
      </c>
      <c r="BL339" s="18" t="s">
        <v>130</v>
      </c>
      <c r="BM339" s="178" t="s">
        <v>555</v>
      </c>
    </row>
    <row r="340" s="13" customFormat="1">
      <c r="A340" s="13"/>
      <c r="B340" s="180"/>
      <c r="C340" s="13"/>
      <c r="D340" s="181" t="s">
        <v>132</v>
      </c>
      <c r="E340" s="182" t="s">
        <v>1</v>
      </c>
      <c r="F340" s="183" t="s">
        <v>556</v>
      </c>
      <c r="G340" s="13"/>
      <c r="H340" s="184">
        <v>270</v>
      </c>
      <c r="I340" s="185"/>
      <c r="J340" s="13"/>
      <c r="K340" s="13"/>
      <c r="L340" s="180"/>
      <c r="M340" s="186"/>
      <c r="N340" s="187"/>
      <c r="O340" s="187"/>
      <c r="P340" s="187"/>
      <c r="Q340" s="187"/>
      <c r="R340" s="187"/>
      <c r="S340" s="187"/>
      <c r="T340" s="18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82" t="s">
        <v>132</v>
      </c>
      <c r="AU340" s="182" t="s">
        <v>89</v>
      </c>
      <c r="AV340" s="13" t="s">
        <v>89</v>
      </c>
      <c r="AW340" s="13" t="s">
        <v>37</v>
      </c>
      <c r="AX340" s="13" t="s">
        <v>79</v>
      </c>
      <c r="AY340" s="182" t="s">
        <v>123</v>
      </c>
    </row>
    <row r="341" s="13" customFormat="1">
      <c r="A341" s="13"/>
      <c r="B341" s="180"/>
      <c r="C341" s="13"/>
      <c r="D341" s="181" t="s">
        <v>132</v>
      </c>
      <c r="E341" s="182" t="s">
        <v>1</v>
      </c>
      <c r="F341" s="183" t="s">
        <v>192</v>
      </c>
      <c r="G341" s="13"/>
      <c r="H341" s="184">
        <v>68</v>
      </c>
      <c r="I341" s="185"/>
      <c r="J341" s="13"/>
      <c r="K341" s="13"/>
      <c r="L341" s="180"/>
      <c r="M341" s="186"/>
      <c r="N341" s="187"/>
      <c r="O341" s="187"/>
      <c r="P341" s="187"/>
      <c r="Q341" s="187"/>
      <c r="R341" s="187"/>
      <c r="S341" s="187"/>
      <c r="T341" s="18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82" t="s">
        <v>132</v>
      </c>
      <c r="AU341" s="182" t="s">
        <v>89</v>
      </c>
      <c r="AV341" s="13" t="s">
        <v>89</v>
      </c>
      <c r="AW341" s="13" t="s">
        <v>37</v>
      </c>
      <c r="AX341" s="13" t="s">
        <v>79</v>
      </c>
      <c r="AY341" s="182" t="s">
        <v>123</v>
      </c>
    </row>
    <row r="342" s="14" customFormat="1">
      <c r="A342" s="14"/>
      <c r="B342" s="189"/>
      <c r="C342" s="14"/>
      <c r="D342" s="181" t="s">
        <v>132</v>
      </c>
      <c r="E342" s="190" t="s">
        <v>1</v>
      </c>
      <c r="F342" s="191" t="s">
        <v>145</v>
      </c>
      <c r="G342" s="14"/>
      <c r="H342" s="192">
        <v>338</v>
      </c>
      <c r="I342" s="193"/>
      <c r="J342" s="14"/>
      <c r="K342" s="14"/>
      <c r="L342" s="189"/>
      <c r="M342" s="194"/>
      <c r="N342" s="195"/>
      <c r="O342" s="195"/>
      <c r="P342" s="195"/>
      <c r="Q342" s="195"/>
      <c r="R342" s="195"/>
      <c r="S342" s="195"/>
      <c r="T342" s="19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190" t="s">
        <v>132</v>
      </c>
      <c r="AU342" s="190" t="s">
        <v>89</v>
      </c>
      <c r="AV342" s="14" t="s">
        <v>130</v>
      </c>
      <c r="AW342" s="14" t="s">
        <v>37</v>
      </c>
      <c r="AX342" s="14" t="s">
        <v>87</v>
      </c>
      <c r="AY342" s="190" t="s">
        <v>123</v>
      </c>
    </row>
    <row r="343" s="2" customFormat="1">
      <c r="A343" s="37"/>
      <c r="B343" s="166"/>
      <c r="C343" s="167" t="s">
        <v>557</v>
      </c>
      <c r="D343" s="167" t="s">
        <v>125</v>
      </c>
      <c r="E343" s="168" t="s">
        <v>558</v>
      </c>
      <c r="F343" s="169" t="s">
        <v>559</v>
      </c>
      <c r="G343" s="170" t="s">
        <v>128</v>
      </c>
      <c r="H343" s="171">
        <v>2.698</v>
      </c>
      <c r="I343" s="172"/>
      <c r="J343" s="173">
        <f>ROUND(I343*H343,2)</f>
        <v>0</v>
      </c>
      <c r="K343" s="169" t="s">
        <v>129</v>
      </c>
      <c r="L343" s="38"/>
      <c r="M343" s="174" t="s">
        <v>1</v>
      </c>
      <c r="N343" s="175" t="s">
        <v>44</v>
      </c>
      <c r="O343" s="76"/>
      <c r="P343" s="176">
        <f>O343*H343</f>
        <v>0</v>
      </c>
      <c r="Q343" s="176">
        <v>0</v>
      </c>
      <c r="R343" s="176">
        <f>Q343*H343</f>
        <v>0</v>
      </c>
      <c r="S343" s="176">
        <v>0</v>
      </c>
      <c r="T343" s="177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78" t="s">
        <v>130</v>
      </c>
      <c r="AT343" s="178" t="s">
        <v>125</v>
      </c>
      <c r="AU343" s="178" t="s">
        <v>89</v>
      </c>
      <c r="AY343" s="18" t="s">
        <v>123</v>
      </c>
      <c r="BE343" s="179">
        <f>IF(N343="základní",J343,0)</f>
        <v>0</v>
      </c>
      <c r="BF343" s="179">
        <f>IF(N343="snížená",J343,0)</f>
        <v>0</v>
      </c>
      <c r="BG343" s="179">
        <f>IF(N343="zákl. přenesená",J343,0)</f>
        <v>0</v>
      </c>
      <c r="BH343" s="179">
        <f>IF(N343="sníž. přenesená",J343,0)</f>
        <v>0</v>
      </c>
      <c r="BI343" s="179">
        <f>IF(N343="nulová",J343,0)</f>
        <v>0</v>
      </c>
      <c r="BJ343" s="18" t="s">
        <v>87</v>
      </c>
      <c r="BK343" s="179">
        <f>ROUND(I343*H343,2)</f>
        <v>0</v>
      </c>
      <c r="BL343" s="18" t="s">
        <v>130</v>
      </c>
      <c r="BM343" s="178" t="s">
        <v>560</v>
      </c>
    </row>
    <row r="344" s="13" customFormat="1">
      <c r="A344" s="13"/>
      <c r="B344" s="180"/>
      <c r="C344" s="13"/>
      <c r="D344" s="181" t="s">
        <v>132</v>
      </c>
      <c r="E344" s="182" t="s">
        <v>1</v>
      </c>
      <c r="F344" s="183" t="s">
        <v>561</v>
      </c>
      <c r="G344" s="13"/>
      <c r="H344" s="184">
        <v>2.6984126984126999</v>
      </c>
      <c r="I344" s="185"/>
      <c r="J344" s="13"/>
      <c r="K344" s="13"/>
      <c r="L344" s="180"/>
      <c r="M344" s="186"/>
      <c r="N344" s="187"/>
      <c r="O344" s="187"/>
      <c r="P344" s="187"/>
      <c r="Q344" s="187"/>
      <c r="R344" s="187"/>
      <c r="S344" s="187"/>
      <c r="T344" s="18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82" t="s">
        <v>132</v>
      </c>
      <c r="AU344" s="182" t="s">
        <v>89</v>
      </c>
      <c r="AV344" s="13" t="s">
        <v>89</v>
      </c>
      <c r="AW344" s="13" t="s">
        <v>37</v>
      </c>
      <c r="AX344" s="13" t="s">
        <v>87</v>
      </c>
      <c r="AY344" s="182" t="s">
        <v>123</v>
      </c>
    </row>
    <row r="345" s="2" customFormat="1">
      <c r="A345" s="37"/>
      <c r="B345" s="166"/>
      <c r="C345" s="167" t="s">
        <v>562</v>
      </c>
      <c r="D345" s="167" t="s">
        <v>125</v>
      </c>
      <c r="E345" s="168" t="s">
        <v>563</v>
      </c>
      <c r="F345" s="169" t="s">
        <v>564</v>
      </c>
      <c r="G345" s="170" t="s">
        <v>128</v>
      </c>
      <c r="H345" s="171">
        <v>1.446</v>
      </c>
      <c r="I345" s="172"/>
      <c r="J345" s="173">
        <f>ROUND(I345*H345,2)</f>
        <v>0</v>
      </c>
      <c r="K345" s="169" t="s">
        <v>129</v>
      </c>
      <c r="L345" s="38"/>
      <c r="M345" s="174" t="s">
        <v>1</v>
      </c>
      <c r="N345" s="175" t="s">
        <v>44</v>
      </c>
      <c r="O345" s="76"/>
      <c r="P345" s="176">
        <f>O345*H345</f>
        <v>0</v>
      </c>
      <c r="Q345" s="176">
        <v>0</v>
      </c>
      <c r="R345" s="176">
        <f>Q345*H345</f>
        <v>0</v>
      </c>
      <c r="S345" s="176">
        <v>0</v>
      </c>
      <c r="T345" s="177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78" t="s">
        <v>130</v>
      </c>
      <c r="AT345" s="178" t="s">
        <v>125</v>
      </c>
      <c r="AU345" s="178" t="s">
        <v>89</v>
      </c>
      <c r="AY345" s="18" t="s">
        <v>123</v>
      </c>
      <c r="BE345" s="179">
        <f>IF(N345="základní",J345,0)</f>
        <v>0</v>
      </c>
      <c r="BF345" s="179">
        <f>IF(N345="snížená",J345,0)</f>
        <v>0</v>
      </c>
      <c r="BG345" s="179">
        <f>IF(N345="zákl. přenesená",J345,0)</f>
        <v>0</v>
      </c>
      <c r="BH345" s="179">
        <f>IF(N345="sníž. přenesená",J345,0)</f>
        <v>0</v>
      </c>
      <c r="BI345" s="179">
        <f>IF(N345="nulová",J345,0)</f>
        <v>0</v>
      </c>
      <c r="BJ345" s="18" t="s">
        <v>87</v>
      </c>
      <c r="BK345" s="179">
        <f>ROUND(I345*H345,2)</f>
        <v>0</v>
      </c>
      <c r="BL345" s="18" t="s">
        <v>130</v>
      </c>
      <c r="BM345" s="178" t="s">
        <v>565</v>
      </c>
    </row>
    <row r="346" s="13" customFormat="1">
      <c r="A346" s="13"/>
      <c r="B346" s="180"/>
      <c r="C346" s="13"/>
      <c r="D346" s="181" t="s">
        <v>132</v>
      </c>
      <c r="E346" s="182" t="s">
        <v>1</v>
      </c>
      <c r="F346" s="183" t="s">
        <v>566</v>
      </c>
      <c r="G346" s="13"/>
      <c r="H346" s="184">
        <v>1.44578313253012</v>
      </c>
      <c r="I346" s="185"/>
      <c r="J346" s="13"/>
      <c r="K346" s="13"/>
      <c r="L346" s="180"/>
      <c r="M346" s="186"/>
      <c r="N346" s="187"/>
      <c r="O346" s="187"/>
      <c r="P346" s="187"/>
      <c r="Q346" s="187"/>
      <c r="R346" s="187"/>
      <c r="S346" s="187"/>
      <c r="T346" s="18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82" t="s">
        <v>132</v>
      </c>
      <c r="AU346" s="182" t="s">
        <v>89</v>
      </c>
      <c r="AV346" s="13" t="s">
        <v>89</v>
      </c>
      <c r="AW346" s="13" t="s">
        <v>37</v>
      </c>
      <c r="AX346" s="13" t="s">
        <v>87</v>
      </c>
      <c r="AY346" s="182" t="s">
        <v>123</v>
      </c>
    </row>
    <row r="347" s="2" customFormat="1">
      <c r="A347" s="37"/>
      <c r="B347" s="166"/>
      <c r="C347" s="167" t="s">
        <v>567</v>
      </c>
      <c r="D347" s="167" t="s">
        <v>125</v>
      </c>
      <c r="E347" s="168" t="s">
        <v>568</v>
      </c>
      <c r="F347" s="169" t="s">
        <v>569</v>
      </c>
      <c r="G347" s="170" t="s">
        <v>188</v>
      </c>
      <c r="H347" s="171">
        <v>300</v>
      </c>
      <c r="I347" s="172"/>
      <c r="J347" s="173">
        <f>ROUND(I347*H347,2)</f>
        <v>0</v>
      </c>
      <c r="K347" s="169" t="s">
        <v>129</v>
      </c>
      <c r="L347" s="38"/>
      <c r="M347" s="174" t="s">
        <v>1</v>
      </c>
      <c r="N347" s="175" t="s">
        <v>44</v>
      </c>
      <c r="O347" s="76"/>
      <c r="P347" s="176">
        <f>O347*H347</f>
        <v>0</v>
      </c>
      <c r="Q347" s="176">
        <v>0</v>
      </c>
      <c r="R347" s="176">
        <f>Q347*H347</f>
        <v>0</v>
      </c>
      <c r="S347" s="176">
        <v>0</v>
      </c>
      <c r="T347" s="177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178" t="s">
        <v>130</v>
      </c>
      <c r="AT347" s="178" t="s">
        <v>125</v>
      </c>
      <c r="AU347" s="178" t="s">
        <v>89</v>
      </c>
      <c r="AY347" s="18" t="s">
        <v>123</v>
      </c>
      <c r="BE347" s="179">
        <f>IF(N347="základní",J347,0)</f>
        <v>0</v>
      </c>
      <c r="BF347" s="179">
        <f>IF(N347="snížená",J347,0)</f>
        <v>0</v>
      </c>
      <c r="BG347" s="179">
        <f>IF(N347="zákl. přenesená",J347,0)</f>
        <v>0</v>
      </c>
      <c r="BH347" s="179">
        <f>IF(N347="sníž. přenesená",J347,0)</f>
        <v>0</v>
      </c>
      <c r="BI347" s="179">
        <f>IF(N347="nulová",J347,0)</f>
        <v>0</v>
      </c>
      <c r="BJ347" s="18" t="s">
        <v>87</v>
      </c>
      <c r="BK347" s="179">
        <f>ROUND(I347*H347,2)</f>
        <v>0</v>
      </c>
      <c r="BL347" s="18" t="s">
        <v>130</v>
      </c>
      <c r="BM347" s="178" t="s">
        <v>570</v>
      </c>
    </row>
    <row r="348" s="13" customFormat="1">
      <c r="A348" s="13"/>
      <c r="B348" s="180"/>
      <c r="C348" s="13"/>
      <c r="D348" s="181" t="s">
        <v>132</v>
      </c>
      <c r="E348" s="182" t="s">
        <v>1</v>
      </c>
      <c r="F348" s="183" t="s">
        <v>571</v>
      </c>
      <c r="G348" s="13"/>
      <c r="H348" s="184">
        <v>300</v>
      </c>
      <c r="I348" s="185"/>
      <c r="J348" s="13"/>
      <c r="K348" s="13"/>
      <c r="L348" s="180"/>
      <c r="M348" s="186"/>
      <c r="N348" s="187"/>
      <c r="O348" s="187"/>
      <c r="P348" s="187"/>
      <c r="Q348" s="187"/>
      <c r="R348" s="187"/>
      <c r="S348" s="187"/>
      <c r="T348" s="18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82" t="s">
        <v>132</v>
      </c>
      <c r="AU348" s="182" t="s">
        <v>89</v>
      </c>
      <c r="AV348" s="13" t="s">
        <v>89</v>
      </c>
      <c r="AW348" s="13" t="s">
        <v>37</v>
      </c>
      <c r="AX348" s="13" t="s">
        <v>87</v>
      </c>
      <c r="AY348" s="182" t="s">
        <v>123</v>
      </c>
    </row>
    <row r="349" s="2" customFormat="1" ht="33" customHeight="1">
      <c r="A349" s="37"/>
      <c r="B349" s="166"/>
      <c r="C349" s="167" t="s">
        <v>572</v>
      </c>
      <c r="D349" s="167" t="s">
        <v>125</v>
      </c>
      <c r="E349" s="168" t="s">
        <v>573</v>
      </c>
      <c r="F349" s="169" t="s">
        <v>574</v>
      </c>
      <c r="G349" s="170" t="s">
        <v>188</v>
      </c>
      <c r="H349" s="171">
        <v>300</v>
      </c>
      <c r="I349" s="172"/>
      <c r="J349" s="173">
        <f>ROUND(I349*H349,2)</f>
        <v>0</v>
      </c>
      <c r="K349" s="169" t="s">
        <v>129</v>
      </c>
      <c r="L349" s="38"/>
      <c r="M349" s="174" t="s">
        <v>1</v>
      </c>
      <c r="N349" s="175" t="s">
        <v>44</v>
      </c>
      <c r="O349" s="76"/>
      <c r="P349" s="176">
        <f>O349*H349</f>
        <v>0</v>
      </c>
      <c r="Q349" s="176">
        <v>0.00060999999999999997</v>
      </c>
      <c r="R349" s="176">
        <f>Q349*H349</f>
        <v>0.183</v>
      </c>
      <c r="S349" s="176">
        <v>0</v>
      </c>
      <c r="T349" s="177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178" t="s">
        <v>130</v>
      </c>
      <c r="AT349" s="178" t="s">
        <v>125</v>
      </c>
      <c r="AU349" s="178" t="s">
        <v>89</v>
      </c>
      <c r="AY349" s="18" t="s">
        <v>123</v>
      </c>
      <c r="BE349" s="179">
        <f>IF(N349="základní",J349,0)</f>
        <v>0</v>
      </c>
      <c r="BF349" s="179">
        <f>IF(N349="snížená",J349,0)</f>
        <v>0</v>
      </c>
      <c r="BG349" s="179">
        <f>IF(N349="zákl. přenesená",J349,0)</f>
        <v>0</v>
      </c>
      <c r="BH349" s="179">
        <f>IF(N349="sníž. přenesená",J349,0)</f>
        <v>0</v>
      </c>
      <c r="BI349" s="179">
        <f>IF(N349="nulová",J349,0)</f>
        <v>0</v>
      </c>
      <c r="BJ349" s="18" t="s">
        <v>87</v>
      </c>
      <c r="BK349" s="179">
        <f>ROUND(I349*H349,2)</f>
        <v>0</v>
      </c>
      <c r="BL349" s="18" t="s">
        <v>130</v>
      </c>
      <c r="BM349" s="178" t="s">
        <v>575</v>
      </c>
    </row>
    <row r="350" s="13" customFormat="1">
      <c r="A350" s="13"/>
      <c r="B350" s="180"/>
      <c r="C350" s="13"/>
      <c r="D350" s="181" t="s">
        <v>132</v>
      </c>
      <c r="E350" s="182" t="s">
        <v>1</v>
      </c>
      <c r="F350" s="183" t="s">
        <v>571</v>
      </c>
      <c r="G350" s="13"/>
      <c r="H350" s="184">
        <v>300</v>
      </c>
      <c r="I350" s="185"/>
      <c r="J350" s="13"/>
      <c r="K350" s="13"/>
      <c r="L350" s="180"/>
      <c r="M350" s="186"/>
      <c r="N350" s="187"/>
      <c r="O350" s="187"/>
      <c r="P350" s="187"/>
      <c r="Q350" s="187"/>
      <c r="R350" s="187"/>
      <c r="S350" s="187"/>
      <c r="T350" s="18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182" t="s">
        <v>132</v>
      </c>
      <c r="AU350" s="182" t="s">
        <v>89</v>
      </c>
      <c r="AV350" s="13" t="s">
        <v>89</v>
      </c>
      <c r="AW350" s="13" t="s">
        <v>37</v>
      </c>
      <c r="AX350" s="13" t="s">
        <v>87</v>
      </c>
      <c r="AY350" s="182" t="s">
        <v>123</v>
      </c>
    </row>
    <row r="351" s="2" customFormat="1" ht="21.75" customHeight="1">
      <c r="A351" s="37"/>
      <c r="B351" s="166"/>
      <c r="C351" s="167" t="s">
        <v>576</v>
      </c>
      <c r="D351" s="167" t="s">
        <v>125</v>
      </c>
      <c r="E351" s="168" t="s">
        <v>577</v>
      </c>
      <c r="F351" s="169" t="s">
        <v>578</v>
      </c>
      <c r="G351" s="170" t="s">
        <v>188</v>
      </c>
      <c r="H351" s="171">
        <v>100</v>
      </c>
      <c r="I351" s="172"/>
      <c r="J351" s="173">
        <f>ROUND(I351*H351,2)</f>
        <v>0</v>
      </c>
      <c r="K351" s="169" t="s">
        <v>129</v>
      </c>
      <c r="L351" s="38"/>
      <c r="M351" s="174" t="s">
        <v>1</v>
      </c>
      <c r="N351" s="175" t="s">
        <v>44</v>
      </c>
      <c r="O351" s="76"/>
      <c r="P351" s="176">
        <f>O351*H351</f>
        <v>0</v>
      </c>
      <c r="Q351" s="176">
        <v>0</v>
      </c>
      <c r="R351" s="176">
        <f>Q351*H351</f>
        <v>0</v>
      </c>
      <c r="S351" s="176">
        <v>0</v>
      </c>
      <c r="T351" s="177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78" t="s">
        <v>130</v>
      </c>
      <c r="AT351" s="178" t="s">
        <v>125</v>
      </c>
      <c r="AU351" s="178" t="s">
        <v>89</v>
      </c>
      <c r="AY351" s="18" t="s">
        <v>123</v>
      </c>
      <c r="BE351" s="179">
        <f>IF(N351="základní",J351,0)</f>
        <v>0</v>
      </c>
      <c r="BF351" s="179">
        <f>IF(N351="snížená",J351,0)</f>
        <v>0</v>
      </c>
      <c r="BG351" s="179">
        <f>IF(N351="zákl. přenesená",J351,0)</f>
        <v>0</v>
      </c>
      <c r="BH351" s="179">
        <f>IF(N351="sníž. přenesená",J351,0)</f>
        <v>0</v>
      </c>
      <c r="BI351" s="179">
        <f>IF(N351="nulová",J351,0)</f>
        <v>0</v>
      </c>
      <c r="BJ351" s="18" t="s">
        <v>87</v>
      </c>
      <c r="BK351" s="179">
        <f>ROUND(I351*H351,2)</f>
        <v>0</v>
      </c>
      <c r="BL351" s="18" t="s">
        <v>130</v>
      </c>
      <c r="BM351" s="178" t="s">
        <v>579</v>
      </c>
    </row>
    <row r="352" s="13" customFormat="1">
      <c r="A352" s="13"/>
      <c r="B352" s="180"/>
      <c r="C352" s="13"/>
      <c r="D352" s="181" t="s">
        <v>132</v>
      </c>
      <c r="E352" s="182" t="s">
        <v>1</v>
      </c>
      <c r="F352" s="183" t="s">
        <v>580</v>
      </c>
      <c r="G352" s="13"/>
      <c r="H352" s="184">
        <v>100</v>
      </c>
      <c r="I352" s="185"/>
      <c r="J352" s="13"/>
      <c r="K352" s="13"/>
      <c r="L352" s="180"/>
      <c r="M352" s="186"/>
      <c r="N352" s="187"/>
      <c r="O352" s="187"/>
      <c r="P352" s="187"/>
      <c r="Q352" s="187"/>
      <c r="R352" s="187"/>
      <c r="S352" s="187"/>
      <c r="T352" s="18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182" t="s">
        <v>132</v>
      </c>
      <c r="AU352" s="182" t="s">
        <v>89</v>
      </c>
      <c r="AV352" s="13" t="s">
        <v>89</v>
      </c>
      <c r="AW352" s="13" t="s">
        <v>37</v>
      </c>
      <c r="AX352" s="13" t="s">
        <v>87</v>
      </c>
      <c r="AY352" s="182" t="s">
        <v>123</v>
      </c>
    </row>
    <row r="353" s="2" customFormat="1" ht="21.75" customHeight="1">
      <c r="A353" s="37"/>
      <c r="B353" s="166"/>
      <c r="C353" s="167" t="s">
        <v>581</v>
      </c>
      <c r="D353" s="167" t="s">
        <v>125</v>
      </c>
      <c r="E353" s="168" t="s">
        <v>582</v>
      </c>
      <c r="F353" s="169" t="s">
        <v>583</v>
      </c>
      <c r="G353" s="170" t="s">
        <v>188</v>
      </c>
      <c r="H353" s="171">
        <v>200</v>
      </c>
      <c r="I353" s="172"/>
      <c r="J353" s="173">
        <f>ROUND(I353*H353,2)</f>
        <v>0</v>
      </c>
      <c r="K353" s="169" t="s">
        <v>129</v>
      </c>
      <c r="L353" s="38"/>
      <c r="M353" s="174" t="s">
        <v>1</v>
      </c>
      <c r="N353" s="175" t="s">
        <v>44</v>
      </c>
      <c r="O353" s="76"/>
      <c r="P353" s="176">
        <f>O353*H353</f>
        <v>0</v>
      </c>
      <c r="Q353" s="176">
        <v>3.0000000000000001E-05</v>
      </c>
      <c r="R353" s="176">
        <f>Q353*H353</f>
        <v>0.0060000000000000001</v>
      </c>
      <c r="S353" s="176">
        <v>0</v>
      </c>
      <c r="T353" s="177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78" t="s">
        <v>130</v>
      </c>
      <c r="AT353" s="178" t="s">
        <v>125</v>
      </c>
      <c r="AU353" s="178" t="s">
        <v>89</v>
      </c>
      <c r="AY353" s="18" t="s">
        <v>123</v>
      </c>
      <c r="BE353" s="179">
        <f>IF(N353="základní",J353,0)</f>
        <v>0</v>
      </c>
      <c r="BF353" s="179">
        <f>IF(N353="snížená",J353,0)</f>
        <v>0</v>
      </c>
      <c r="BG353" s="179">
        <f>IF(N353="zákl. přenesená",J353,0)</f>
        <v>0</v>
      </c>
      <c r="BH353" s="179">
        <f>IF(N353="sníž. přenesená",J353,0)</f>
        <v>0</v>
      </c>
      <c r="BI353" s="179">
        <f>IF(N353="nulová",J353,0)</f>
        <v>0</v>
      </c>
      <c r="BJ353" s="18" t="s">
        <v>87</v>
      </c>
      <c r="BK353" s="179">
        <f>ROUND(I353*H353,2)</f>
        <v>0</v>
      </c>
      <c r="BL353" s="18" t="s">
        <v>130</v>
      </c>
      <c r="BM353" s="178" t="s">
        <v>584</v>
      </c>
    </row>
    <row r="354" s="13" customFormat="1">
      <c r="A354" s="13"/>
      <c r="B354" s="180"/>
      <c r="C354" s="13"/>
      <c r="D354" s="181" t="s">
        <v>132</v>
      </c>
      <c r="E354" s="182" t="s">
        <v>1</v>
      </c>
      <c r="F354" s="183" t="s">
        <v>585</v>
      </c>
      <c r="G354" s="13"/>
      <c r="H354" s="184">
        <v>200</v>
      </c>
      <c r="I354" s="185"/>
      <c r="J354" s="13"/>
      <c r="K354" s="13"/>
      <c r="L354" s="180"/>
      <c r="M354" s="186"/>
      <c r="N354" s="187"/>
      <c r="O354" s="187"/>
      <c r="P354" s="187"/>
      <c r="Q354" s="187"/>
      <c r="R354" s="187"/>
      <c r="S354" s="187"/>
      <c r="T354" s="18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182" t="s">
        <v>132</v>
      </c>
      <c r="AU354" s="182" t="s">
        <v>89</v>
      </c>
      <c r="AV354" s="13" t="s">
        <v>89</v>
      </c>
      <c r="AW354" s="13" t="s">
        <v>37</v>
      </c>
      <c r="AX354" s="13" t="s">
        <v>87</v>
      </c>
      <c r="AY354" s="182" t="s">
        <v>123</v>
      </c>
    </row>
    <row r="355" s="2" customFormat="1">
      <c r="A355" s="37"/>
      <c r="B355" s="166"/>
      <c r="C355" s="167" t="s">
        <v>586</v>
      </c>
      <c r="D355" s="167" t="s">
        <v>125</v>
      </c>
      <c r="E355" s="168" t="s">
        <v>587</v>
      </c>
      <c r="F355" s="169" t="s">
        <v>588</v>
      </c>
      <c r="G355" s="170" t="s">
        <v>128</v>
      </c>
      <c r="H355" s="171">
        <v>8910</v>
      </c>
      <c r="I355" s="172"/>
      <c r="J355" s="173">
        <f>ROUND(I355*H355,2)</f>
        <v>0</v>
      </c>
      <c r="K355" s="169" t="s">
        <v>129</v>
      </c>
      <c r="L355" s="38"/>
      <c r="M355" s="174" t="s">
        <v>1</v>
      </c>
      <c r="N355" s="175" t="s">
        <v>44</v>
      </c>
      <c r="O355" s="76"/>
      <c r="P355" s="176">
        <f>O355*H355</f>
        <v>0</v>
      </c>
      <c r="Q355" s="176">
        <v>0</v>
      </c>
      <c r="R355" s="176">
        <f>Q355*H355</f>
        <v>0</v>
      </c>
      <c r="S355" s="176">
        <v>0.02</v>
      </c>
      <c r="T355" s="177">
        <f>S355*H355</f>
        <v>178.20000000000002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178" t="s">
        <v>130</v>
      </c>
      <c r="AT355" s="178" t="s">
        <v>125</v>
      </c>
      <c r="AU355" s="178" t="s">
        <v>89</v>
      </c>
      <c r="AY355" s="18" t="s">
        <v>123</v>
      </c>
      <c r="BE355" s="179">
        <f>IF(N355="základní",J355,0)</f>
        <v>0</v>
      </c>
      <c r="BF355" s="179">
        <f>IF(N355="snížená",J355,0)</f>
        <v>0</v>
      </c>
      <c r="BG355" s="179">
        <f>IF(N355="zákl. přenesená",J355,0)</f>
        <v>0</v>
      </c>
      <c r="BH355" s="179">
        <f>IF(N355="sníž. přenesená",J355,0)</f>
        <v>0</v>
      </c>
      <c r="BI355" s="179">
        <f>IF(N355="nulová",J355,0)</f>
        <v>0</v>
      </c>
      <c r="BJ355" s="18" t="s">
        <v>87</v>
      </c>
      <c r="BK355" s="179">
        <f>ROUND(I355*H355,2)</f>
        <v>0</v>
      </c>
      <c r="BL355" s="18" t="s">
        <v>130</v>
      </c>
      <c r="BM355" s="178" t="s">
        <v>589</v>
      </c>
    </row>
    <row r="356" s="13" customFormat="1">
      <c r="A356" s="13"/>
      <c r="B356" s="180"/>
      <c r="C356" s="13"/>
      <c r="D356" s="181" t="s">
        <v>132</v>
      </c>
      <c r="E356" s="182" t="s">
        <v>1</v>
      </c>
      <c r="F356" s="183" t="s">
        <v>590</v>
      </c>
      <c r="G356" s="13"/>
      <c r="H356" s="184">
        <v>8910</v>
      </c>
      <c r="I356" s="185"/>
      <c r="J356" s="13"/>
      <c r="K356" s="13"/>
      <c r="L356" s="180"/>
      <c r="M356" s="186"/>
      <c r="N356" s="187"/>
      <c r="O356" s="187"/>
      <c r="P356" s="187"/>
      <c r="Q356" s="187"/>
      <c r="R356" s="187"/>
      <c r="S356" s="187"/>
      <c r="T356" s="18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82" t="s">
        <v>132</v>
      </c>
      <c r="AU356" s="182" t="s">
        <v>89</v>
      </c>
      <c r="AV356" s="13" t="s">
        <v>89</v>
      </c>
      <c r="AW356" s="13" t="s">
        <v>37</v>
      </c>
      <c r="AX356" s="13" t="s">
        <v>87</v>
      </c>
      <c r="AY356" s="182" t="s">
        <v>123</v>
      </c>
    </row>
    <row r="357" s="12" customFormat="1" ht="22.8" customHeight="1">
      <c r="A357" s="12"/>
      <c r="B357" s="153"/>
      <c r="C357" s="12"/>
      <c r="D357" s="154" t="s">
        <v>78</v>
      </c>
      <c r="E357" s="164" t="s">
        <v>165</v>
      </c>
      <c r="F357" s="164" t="s">
        <v>591</v>
      </c>
      <c r="G357" s="12"/>
      <c r="H357" s="12"/>
      <c r="I357" s="156"/>
      <c r="J357" s="165">
        <f>BK357</f>
        <v>0</v>
      </c>
      <c r="K357" s="12"/>
      <c r="L357" s="153"/>
      <c r="M357" s="158"/>
      <c r="N357" s="159"/>
      <c r="O357" s="159"/>
      <c r="P357" s="160">
        <f>SUM(P358:P382)</f>
        <v>0</v>
      </c>
      <c r="Q357" s="159"/>
      <c r="R357" s="160">
        <f>SUM(R358:R382)</f>
        <v>238.86066</v>
      </c>
      <c r="S357" s="159"/>
      <c r="T357" s="161">
        <f>SUM(T358:T382)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154" t="s">
        <v>87</v>
      </c>
      <c r="AT357" s="162" t="s">
        <v>78</v>
      </c>
      <c r="AU357" s="162" t="s">
        <v>87</v>
      </c>
      <c r="AY357" s="154" t="s">
        <v>123</v>
      </c>
      <c r="BK357" s="163">
        <f>SUM(BK358:BK382)</f>
        <v>0</v>
      </c>
    </row>
    <row r="358" s="2" customFormat="1">
      <c r="A358" s="37"/>
      <c r="B358" s="166"/>
      <c r="C358" s="167" t="s">
        <v>592</v>
      </c>
      <c r="D358" s="167" t="s">
        <v>125</v>
      </c>
      <c r="E358" s="168" t="s">
        <v>593</v>
      </c>
      <c r="F358" s="169" t="s">
        <v>594</v>
      </c>
      <c r="G358" s="170" t="s">
        <v>275</v>
      </c>
      <c r="H358" s="171">
        <v>10</v>
      </c>
      <c r="I358" s="172"/>
      <c r="J358" s="173">
        <f>ROUND(I358*H358,2)</f>
        <v>0</v>
      </c>
      <c r="K358" s="169" t="s">
        <v>129</v>
      </c>
      <c r="L358" s="38"/>
      <c r="M358" s="174" t="s">
        <v>1</v>
      </c>
      <c r="N358" s="175" t="s">
        <v>44</v>
      </c>
      <c r="O358" s="76"/>
      <c r="P358" s="176">
        <f>O358*H358</f>
        <v>0</v>
      </c>
      <c r="Q358" s="176">
        <v>0.42368</v>
      </c>
      <c r="R358" s="176">
        <f>Q358*H358</f>
        <v>4.2367999999999997</v>
      </c>
      <c r="S358" s="176">
        <v>0</v>
      </c>
      <c r="T358" s="177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78" t="s">
        <v>130</v>
      </c>
      <c r="AT358" s="178" t="s">
        <v>125</v>
      </c>
      <c r="AU358" s="178" t="s">
        <v>89</v>
      </c>
      <c r="AY358" s="18" t="s">
        <v>123</v>
      </c>
      <c r="BE358" s="179">
        <f>IF(N358="základní",J358,0)</f>
        <v>0</v>
      </c>
      <c r="BF358" s="179">
        <f>IF(N358="snížená",J358,0)</f>
        <v>0</v>
      </c>
      <c r="BG358" s="179">
        <f>IF(N358="zákl. přenesená",J358,0)</f>
        <v>0</v>
      </c>
      <c r="BH358" s="179">
        <f>IF(N358="sníž. přenesená",J358,0)</f>
        <v>0</v>
      </c>
      <c r="BI358" s="179">
        <f>IF(N358="nulová",J358,0)</f>
        <v>0</v>
      </c>
      <c r="BJ358" s="18" t="s">
        <v>87</v>
      </c>
      <c r="BK358" s="179">
        <f>ROUND(I358*H358,2)</f>
        <v>0</v>
      </c>
      <c r="BL358" s="18" t="s">
        <v>130</v>
      </c>
      <c r="BM358" s="178" t="s">
        <v>595</v>
      </c>
    </row>
    <row r="359" s="2" customFormat="1">
      <c r="A359" s="37"/>
      <c r="B359" s="166"/>
      <c r="C359" s="197" t="s">
        <v>596</v>
      </c>
      <c r="D359" s="197" t="s">
        <v>257</v>
      </c>
      <c r="E359" s="198" t="s">
        <v>597</v>
      </c>
      <c r="F359" s="199" t="s">
        <v>598</v>
      </c>
      <c r="G359" s="200" t="s">
        <v>275</v>
      </c>
      <c r="H359" s="201">
        <v>6</v>
      </c>
      <c r="I359" s="202"/>
      <c r="J359" s="203">
        <f>ROUND(I359*H359,2)</f>
        <v>0</v>
      </c>
      <c r="K359" s="199" t="s">
        <v>129</v>
      </c>
      <c r="L359" s="204"/>
      <c r="M359" s="205" t="s">
        <v>1</v>
      </c>
      <c r="N359" s="206" t="s">
        <v>44</v>
      </c>
      <c r="O359" s="76"/>
      <c r="P359" s="176">
        <f>O359*H359</f>
        <v>0</v>
      </c>
      <c r="Q359" s="176">
        <v>0.095799999999999996</v>
      </c>
      <c r="R359" s="176">
        <f>Q359*H359</f>
        <v>0.57479999999999998</v>
      </c>
      <c r="S359" s="176">
        <v>0</v>
      </c>
      <c r="T359" s="177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178" t="s">
        <v>165</v>
      </c>
      <c r="AT359" s="178" t="s">
        <v>257</v>
      </c>
      <c r="AU359" s="178" t="s">
        <v>89</v>
      </c>
      <c r="AY359" s="18" t="s">
        <v>123</v>
      </c>
      <c r="BE359" s="179">
        <f>IF(N359="základní",J359,0)</f>
        <v>0</v>
      </c>
      <c r="BF359" s="179">
        <f>IF(N359="snížená",J359,0)</f>
        <v>0</v>
      </c>
      <c r="BG359" s="179">
        <f>IF(N359="zákl. přenesená",J359,0)</f>
        <v>0</v>
      </c>
      <c r="BH359" s="179">
        <f>IF(N359="sníž. přenesená",J359,0)</f>
        <v>0</v>
      </c>
      <c r="BI359" s="179">
        <f>IF(N359="nulová",J359,0)</f>
        <v>0</v>
      </c>
      <c r="BJ359" s="18" t="s">
        <v>87</v>
      </c>
      <c r="BK359" s="179">
        <f>ROUND(I359*H359,2)</f>
        <v>0</v>
      </c>
      <c r="BL359" s="18" t="s">
        <v>130</v>
      </c>
      <c r="BM359" s="178" t="s">
        <v>599</v>
      </c>
    </row>
    <row r="360" s="13" customFormat="1">
      <c r="A360" s="13"/>
      <c r="B360" s="180"/>
      <c r="C360" s="13"/>
      <c r="D360" s="181" t="s">
        <v>132</v>
      </c>
      <c r="E360" s="13"/>
      <c r="F360" s="183" t="s">
        <v>600</v>
      </c>
      <c r="G360" s="13"/>
      <c r="H360" s="184">
        <v>6</v>
      </c>
      <c r="I360" s="185"/>
      <c r="J360" s="13"/>
      <c r="K360" s="13"/>
      <c r="L360" s="180"/>
      <c r="M360" s="186"/>
      <c r="N360" s="187"/>
      <c r="O360" s="187"/>
      <c r="P360" s="187"/>
      <c r="Q360" s="187"/>
      <c r="R360" s="187"/>
      <c r="S360" s="187"/>
      <c r="T360" s="18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182" t="s">
        <v>132</v>
      </c>
      <c r="AU360" s="182" t="s">
        <v>89</v>
      </c>
      <c r="AV360" s="13" t="s">
        <v>89</v>
      </c>
      <c r="AW360" s="13" t="s">
        <v>3</v>
      </c>
      <c r="AX360" s="13" t="s">
        <v>87</v>
      </c>
      <c r="AY360" s="182" t="s">
        <v>123</v>
      </c>
    </row>
    <row r="361" s="2" customFormat="1">
      <c r="A361" s="37"/>
      <c r="B361" s="166"/>
      <c r="C361" s="167" t="s">
        <v>601</v>
      </c>
      <c r="D361" s="167" t="s">
        <v>125</v>
      </c>
      <c r="E361" s="168" t="s">
        <v>602</v>
      </c>
      <c r="F361" s="169" t="s">
        <v>603</v>
      </c>
      <c r="G361" s="170" t="s">
        <v>275</v>
      </c>
      <c r="H361" s="171">
        <v>7</v>
      </c>
      <c r="I361" s="172"/>
      <c r="J361" s="173">
        <f>ROUND(I361*H361,2)</f>
        <v>0</v>
      </c>
      <c r="K361" s="169" t="s">
        <v>129</v>
      </c>
      <c r="L361" s="38"/>
      <c r="M361" s="174" t="s">
        <v>1</v>
      </c>
      <c r="N361" s="175" t="s">
        <v>44</v>
      </c>
      <c r="O361" s="76"/>
      <c r="P361" s="176">
        <f>O361*H361</f>
        <v>0</v>
      </c>
      <c r="Q361" s="176">
        <v>0.42080000000000001</v>
      </c>
      <c r="R361" s="176">
        <f>Q361*H361</f>
        <v>2.9456000000000002</v>
      </c>
      <c r="S361" s="176">
        <v>0</v>
      </c>
      <c r="T361" s="177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178" t="s">
        <v>130</v>
      </c>
      <c r="AT361" s="178" t="s">
        <v>125</v>
      </c>
      <c r="AU361" s="178" t="s">
        <v>89</v>
      </c>
      <c r="AY361" s="18" t="s">
        <v>123</v>
      </c>
      <c r="BE361" s="179">
        <f>IF(N361="základní",J361,0)</f>
        <v>0</v>
      </c>
      <c r="BF361" s="179">
        <f>IF(N361="snížená",J361,0)</f>
        <v>0</v>
      </c>
      <c r="BG361" s="179">
        <f>IF(N361="zákl. přenesená",J361,0)</f>
        <v>0</v>
      </c>
      <c r="BH361" s="179">
        <f>IF(N361="sníž. přenesená",J361,0)</f>
        <v>0</v>
      </c>
      <c r="BI361" s="179">
        <f>IF(N361="nulová",J361,0)</f>
        <v>0</v>
      </c>
      <c r="BJ361" s="18" t="s">
        <v>87</v>
      </c>
      <c r="BK361" s="179">
        <f>ROUND(I361*H361,2)</f>
        <v>0</v>
      </c>
      <c r="BL361" s="18" t="s">
        <v>130</v>
      </c>
      <c r="BM361" s="178" t="s">
        <v>604</v>
      </c>
    </row>
    <row r="362" s="13" customFormat="1">
      <c r="A362" s="13"/>
      <c r="B362" s="180"/>
      <c r="C362" s="13"/>
      <c r="D362" s="181" t="s">
        <v>132</v>
      </c>
      <c r="E362" s="182" t="s">
        <v>1</v>
      </c>
      <c r="F362" s="183" t="s">
        <v>605</v>
      </c>
      <c r="G362" s="13"/>
      <c r="H362" s="184">
        <v>3</v>
      </c>
      <c r="I362" s="185"/>
      <c r="J362" s="13"/>
      <c r="K362" s="13"/>
      <c r="L362" s="180"/>
      <c r="M362" s="186"/>
      <c r="N362" s="187"/>
      <c r="O362" s="187"/>
      <c r="P362" s="187"/>
      <c r="Q362" s="187"/>
      <c r="R362" s="187"/>
      <c r="S362" s="187"/>
      <c r="T362" s="18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82" t="s">
        <v>132</v>
      </c>
      <c r="AU362" s="182" t="s">
        <v>89</v>
      </c>
      <c r="AV362" s="13" t="s">
        <v>89</v>
      </c>
      <c r="AW362" s="13" t="s">
        <v>37</v>
      </c>
      <c r="AX362" s="13" t="s">
        <v>79</v>
      </c>
      <c r="AY362" s="182" t="s">
        <v>123</v>
      </c>
    </row>
    <row r="363" s="13" customFormat="1">
      <c r="A363" s="13"/>
      <c r="B363" s="180"/>
      <c r="C363" s="13"/>
      <c r="D363" s="181" t="s">
        <v>132</v>
      </c>
      <c r="E363" s="182" t="s">
        <v>1</v>
      </c>
      <c r="F363" s="183" t="s">
        <v>606</v>
      </c>
      <c r="G363" s="13"/>
      <c r="H363" s="184">
        <v>4</v>
      </c>
      <c r="I363" s="185"/>
      <c r="J363" s="13"/>
      <c r="K363" s="13"/>
      <c r="L363" s="180"/>
      <c r="M363" s="186"/>
      <c r="N363" s="187"/>
      <c r="O363" s="187"/>
      <c r="P363" s="187"/>
      <c r="Q363" s="187"/>
      <c r="R363" s="187"/>
      <c r="S363" s="187"/>
      <c r="T363" s="18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82" t="s">
        <v>132</v>
      </c>
      <c r="AU363" s="182" t="s">
        <v>89</v>
      </c>
      <c r="AV363" s="13" t="s">
        <v>89</v>
      </c>
      <c r="AW363" s="13" t="s">
        <v>37</v>
      </c>
      <c r="AX363" s="13" t="s">
        <v>79</v>
      </c>
      <c r="AY363" s="182" t="s">
        <v>123</v>
      </c>
    </row>
    <row r="364" s="14" customFormat="1">
      <c r="A364" s="14"/>
      <c r="B364" s="189"/>
      <c r="C364" s="14"/>
      <c r="D364" s="181" t="s">
        <v>132</v>
      </c>
      <c r="E364" s="190" t="s">
        <v>1</v>
      </c>
      <c r="F364" s="191" t="s">
        <v>145</v>
      </c>
      <c r="G364" s="14"/>
      <c r="H364" s="192">
        <v>7</v>
      </c>
      <c r="I364" s="193"/>
      <c r="J364" s="14"/>
      <c r="K364" s="14"/>
      <c r="L364" s="189"/>
      <c r="M364" s="194"/>
      <c r="N364" s="195"/>
      <c r="O364" s="195"/>
      <c r="P364" s="195"/>
      <c r="Q364" s="195"/>
      <c r="R364" s="195"/>
      <c r="S364" s="195"/>
      <c r="T364" s="196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190" t="s">
        <v>132</v>
      </c>
      <c r="AU364" s="190" t="s">
        <v>89</v>
      </c>
      <c r="AV364" s="14" t="s">
        <v>130</v>
      </c>
      <c r="AW364" s="14" t="s">
        <v>37</v>
      </c>
      <c r="AX364" s="14" t="s">
        <v>87</v>
      </c>
      <c r="AY364" s="190" t="s">
        <v>123</v>
      </c>
    </row>
    <row r="365" s="2" customFormat="1" ht="21.75" customHeight="1">
      <c r="A365" s="37"/>
      <c r="B365" s="166"/>
      <c r="C365" s="197" t="s">
        <v>607</v>
      </c>
      <c r="D365" s="197" t="s">
        <v>257</v>
      </c>
      <c r="E365" s="198" t="s">
        <v>608</v>
      </c>
      <c r="F365" s="199" t="s">
        <v>609</v>
      </c>
      <c r="G365" s="200" t="s">
        <v>275</v>
      </c>
      <c r="H365" s="201">
        <v>3</v>
      </c>
      <c r="I365" s="202"/>
      <c r="J365" s="203">
        <f>ROUND(I365*H365,2)</f>
        <v>0</v>
      </c>
      <c r="K365" s="199" t="s">
        <v>129</v>
      </c>
      <c r="L365" s="204"/>
      <c r="M365" s="205" t="s">
        <v>1</v>
      </c>
      <c r="N365" s="206" t="s">
        <v>44</v>
      </c>
      <c r="O365" s="76"/>
      <c r="P365" s="176">
        <f>O365*H365</f>
        <v>0</v>
      </c>
      <c r="Q365" s="176">
        <v>0.19600000000000001</v>
      </c>
      <c r="R365" s="176">
        <f>Q365*H365</f>
        <v>0.58800000000000008</v>
      </c>
      <c r="S365" s="176">
        <v>0</v>
      </c>
      <c r="T365" s="177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78" t="s">
        <v>165</v>
      </c>
      <c r="AT365" s="178" t="s">
        <v>257</v>
      </c>
      <c r="AU365" s="178" t="s">
        <v>89</v>
      </c>
      <c r="AY365" s="18" t="s">
        <v>123</v>
      </c>
      <c r="BE365" s="179">
        <f>IF(N365="základní",J365,0)</f>
        <v>0</v>
      </c>
      <c r="BF365" s="179">
        <f>IF(N365="snížená",J365,0)</f>
        <v>0</v>
      </c>
      <c r="BG365" s="179">
        <f>IF(N365="zákl. přenesená",J365,0)</f>
        <v>0</v>
      </c>
      <c r="BH365" s="179">
        <f>IF(N365="sníž. přenesená",J365,0)</f>
        <v>0</v>
      </c>
      <c r="BI365" s="179">
        <f>IF(N365="nulová",J365,0)</f>
        <v>0</v>
      </c>
      <c r="BJ365" s="18" t="s">
        <v>87</v>
      </c>
      <c r="BK365" s="179">
        <f>ROUND(I365*H365,2)</f>
        <v>0</v>
      </c>
      <c r="BL365" s="18" t="s">
        <v>130</v>
      </c>
      <c r="BM365" s="178" t="s">
        <v>610</v>
      </c>
    </row>
    <row r="366" s="2" customFormat="1" ht="33" customHeight="1">
      <c r="A366" s="37"/>
      <c r="B366" s="166"/>
      <c r="C366" s="167" t="s">
        <v>611</v>
      </c>
      <c r="D366" s="167" t="s">
        <v>125</v>
      </c>
      <c r="E366" s="168" t="s">
        <v>612</v>
      </c>
      <c r="F366" s="169" t="s">
        <v>613</v>
      </c>
      <c r="G366" s="170" t="s">
        <v>275</v>
      </c>
      <c r="H366" s="171">
        <v>22</v>
      </c>
      <c r="I366" s="172"/>
      <c r="J366" s="173">
        <f>ROUND(I366*H366,2)</f>
        <v>0</v>
      </c>
      <c r="K366" s="169" t="s">
        <v>129</v>
      </c>
      <c r="L366" s="38"/>
      <c r="M366" s="174" t="s">
        <v>1</v>
      </c>
      <c r="N366" s="175" t="s">
        <v>44</v>
      </c>
      <c r="O366" s="76"/>
      <c r="P366" s="176">
        <f>O366*H366</f>
        <v>0</v>
      </c>
      <c r="Q366" s="176">
        <v>0.31108000000000002</v>
      </c>
      <c r="R366" s="176">
        <f>Q366*H366</f>
        <v>6.8437600000000005</v>
      </c>
      <c r="S366" s="176">
        <v>0</v>
      </c>
      <c r="T366" s="177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178" t="s">
        <v>130</v>
      </c>
      <c r="AT366" s="178" t="s">
        <v>125</v>
      </c>
      <c r="AU366" s="178" t="s">
        <v>89</v>
      </c>
      <c r="AY366" s="18" t="s">
        <v>123</v>
      </c>
      <c r="BE366" s="179">
        <f>IF(N366="základní",J366,0)</f>
        <v>0</v>
      </c>
      <c r="BF366" s="179">
        <f>IF(N366="snížená",J366,0)</f>
        <v>0</v>
      </c>
      <c r="BG366" s="179">
        <f>IF(N366="zákl. přenesená",J366,0)</f>
        <v>0</v>
      </c>
      <c r="BH366" s="179">
        <f>IF(N366="sníž. přenesená",J366,0)</f>
        <v>0</v>
      </c>
      <c r="BI366" s="179">
        <f>IF(N366="nulová",J366,0)</f>
        <v>0</v>
      </c>
      <c r="BJ366" s="18" t="s">
        <v>87</v>
      </c>
      <c r="BK366" s="179">
        <f>ROUND(I366*H366,2)</f>
        <v>0</v>
      </c>
      <c r="BL366" s="18" t="s">
        <v>130</v>
      </c>
      <c r="BM366" s="178" t="s">
        <v>614</v>
      </c>
    </row>
    <row r="367" s="13" customFormat="1">
      <c r="A367" s="13"/>
      <c r="B367" s="180"/>
      <c r="C367" s="13"/>
      <c r="D367" s="181" t="s">
        <v>132</v>
      </c>
      <c r="E367" s="182" t="s">
        <v>1</v>
      </c>
      <c r="F367" s="183" t="s">
        <v>615</v>
      </c>
      <c r="G367" s="13"/>
      <c r="H367" s="184">
        <v>20</v>
      </c>
      <c r="I367" s="185"/>
      <c r="J367" s="13"/>
      <c r="K367" s="13"/>
      <c r="L367" s="180"/>
      <c r="M367" s="186"/>
      <c r="N367" s="187"/>
      <c r="O367" s="187"/>
      <c r="P367" s="187"/>
      <c r="Q367" s="187"/>
      <c r="R367" s="187"/>
      <c r="S367" s="187"/>
      <c r="T367" s="18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182" t="s">
        <v>132</v>
      </c>
      <c r="AU367" s="182" t="s">
        <v>89</v>
      </c>
      <c r="AV367" s="13" t="s">
        <v>89</v>
      </c>
      <c r="AW367" s="13" t="s">
        <v>37</v>
      </c>
      <c r="AX367" s="13" t="s">
        <v>79</v>
      </c>
      <c r="AY367" s="182" t="s">
        <v>123</v>
      </c>
    </row>
    <row r="368" s="13" customFormat="1">
      <c r="A368" s="13"/>
      <c r="B368" s="180"/>
      <c r="C368" s="13"/>
      <c r="D368" s="181" t="s">
        <v>132</v>
      </c>
      <c r="E368" s="182" t="s">
        <v>1</v>
      </c>
      <c r="F368" s="183" t="s">
        <v>616</v>
      </c>
      <c r="G368" s="13"/>
      <c r="H368" s="184">
        <v>2</v>
      </c>
      <c r="I368" s="185"/>
      <c r="J368" s="13"/>
      <c r="K368" s="13"/>
      <c r="L368" s="180"/>
      <c r="M368" s="186"/>
      <c r="N368" s="187"/>
      <c r="O368" s="187"/>
      <c r="P368" s="187"/>
      <c r="Q368" s="187"/>
      <c r="R368" s="187"/>
      <c r="S368" s="187"/>
      <c r="T368" s="18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182" t="s">
        <v>132</v>
      </c>
      <c r="AU368" s="182" t="s">
        <v>89</v>
      </c>
      <c r="AV368" s="13" t="s">
        <v>89</v>
      </c>
      <c r="AW368" s="13" t="s">
        <v>37</v>
      </c>
      <c r="AX368" s="13" t="s">
        <v>79</v>
      </c>
      <c r="AY368" s="182" t="s">
        <v>123</v>
      </c>
    </row>
    <row r="369" s="14" customFormat="1">
      <c r="A369" s="14"/>
      <c r="B369" s="189"/>
      <c r="C369" s="14"/>
      <c r="D369" s="181" t="s">
        <v>132</v>
      </c>
      <c r="E369" s="190" t="s">
        <v>1</v>
      </c>
      <c r="F369" s="191" t="s">
        <v>145</v>
      </c>
      <c r="G369" s="14"/>
      <c r="H369" s="192">
        <v>22</v>
      </c>
      <c r="I369" s="193"/>
      <c r="J369" s="14"/>
      <c r="K369" s="14"/>
      <c r="L369" s="189"/>
      <c r="M369" s="194"/>
      <c r="N369" s="195"/>
      <c r="O369" s="195"/>
      <c r="P369" s="195"/>
      <c r="Q369" s="195"/>
      <c r="R369" s="195"/>
      <c r="S369" s="195"/>
      <c r="T369" s="196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190" t="s">
        <v>132</v>
      </c>
      <c r="AU369" s="190" t="s">
        <v>89</v>
      </c>
      <c r="AV369" s="14" t="s">
        <v>130</v>
      </c>
      <c r="AW369" s="14" t="s">
        <v>37</v>
      </c>
      <c r="AX369" s="14" t="s">
        <v>87</v>
      </c>
      <c r="AY369" s="190" t="s">
        <v>123</v>
      </c>
    </row>
    <row r="370" s="2" customFormat="1">
      <c r="A370" s="37"/>
      <c r="B370" s="166"/>
      <c r="C370" s="197" t="s">
        <v>617</v>
      </c>
      <c r="D370" s="197" t="s">
        <v>257</v>
      </c>
      <c r="E370" s="198" t="s">
        <v>618</v>
      </c>
      <c r="F370" s="199" t="s">
        <v>619</v>
      </c>
      <c r="G370" s="200" t="s">
        <v>275</v>
      </c>
      <c r="H370" s="201">
        <v>13</v>
      </c>
      <c r="I370" s="202"/>
      <c r="J370" s="203">
        <f>ROUND(I370*H370,2)</f>
        <v>0</v>
      </c>
      <c r="K370" s="199" t="s">
        <v>129</v>
      </c>
      <c r="L370" s="204"/>
      <c r="M370" s="205" t="s">
        <v>1</v>
      </c>
      <c r="N370" s="206" t="s">
        <v>44</v>
      </c>
      <c r="O370" s="76"/>
      <c r="P370" s="176">
        <f>O370*H370</f>
        <v>0</v>
      </c>
      <c r="Q370" s="176">
        <v>0.013299999999999999</v>
      </c>
      <c r="R370" s="176">
        <f>Q370*H370</f>
        <v>0.1729</v>
      </c>
      <c r="S370" s="176">
        <v>0</v>
      </c>
      <c r="T370" s="177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178" t="s">
        <v>165</v>
      </c>
      <c r="AT370" s="178" t="s">
        <v>257</v>
      </c>
      <c r="AU370" s="178" t="s">
        <v>89</v>
      </c>
      <c r="AY370" s="18" t="s">
        <v>123</v>
      </c>
      <c r="BE370" s="179">
        <f>IF(N370="základní",J370,0)</f>
        <v>0</v>
      </c>
      <c r="BF370" s="179">
        <f>IF(N370="snížená",J370,0)</f>
        <v>0</v>
      </c>
      <c r="BG370" s="179">
        <f>IF(N370="zákl. přenesená",J370,0)</f>
        <v>0</v>
      </c>
      <c r="BH370" s="179">
        <f>IF(N370="sníž. přenesená",J370,0)</f>
        <v>0</v>
      </c>
      <c r="BI370" s="179">
        <f>IF(N370="nulová",J370,0)</f>
        <v>0</v>
      </c>
      <c r="BJ370" s="18" t="s">
        <v>87</v>
      </c>
      <c r="BK370" s="179">
        <f>ROUND(I370*H370,2)</f>
        <v>0</v>
      </c>
      <c r="BL370" s="18" t="s">
        <v>130</v>
      </c>
      <c r="BM370" s="178" t="s">
        <v>620</v>
      </c>
    </row>
    <row r="371" s="2" customFormat="1" ht="21.75" customHeight="1">
      <c r="A371" s="37"/>
      <c r="B371" s="166"/>
      <c r="C371" s="197" t="s">
        <v>580</v>
      </c>
      <c r="D371" s="197" t="s">
        <v>257</v>
      </c>
      <c r="E371" s="198" t="s">
        <v>621</v>
      </c>
      <c r="F371" s="199" t="s">
        <v>622</v>
      </c>
      <c r="G371" s="200" t="s">
        <v>275</v>
      </c>
      <c r="H371" s="201">
        <v>1</v>
      </c>
      <c r="I371" s="202"/>
      <c r="J371" s="203">
        <f>ROUND(I371*H371,2)</f>
        <v>0</v>
      </c>
      <c r="K371" s="199" t="s">
        <v>129</v>
      </c>
      <c r="L371" s="204"/>
      <c r="M371" s="205" t="s">
        <v>1</v>
      </c>
      <c r="N371" s="206" t="s">
        <v>44</v>
      </c>
      <c r="O371" s="76"/>
      <c r="P371" s="176">
        <f>O371*H371</f>
        <v>0</v>
      </c>
      <c r="Q371" s="176">
        <v>0.0040000000000000001</v>
      </c>
      <c r="R371" s="176">
        <f>Q371*H371</f>
        <v>0.0040000000000000001</v>
      </c>
      <c r="S371" s="176">
        <v>0</v>
      </c>
      <c r="T371" s="177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178" t="s">
        <v>165</v>
      </c>
      <c r="AT371" s="178" t="s">
        <v>257</v>
      </c>
      <c r="AU371" s="178" t="s">
        <v>89</v>
      </c>
      <c r="AY371" s="18" t="s">
        <v>123</v>
      </c>
      <c r="BE371" s="179">
        <f>IF(N371="základní",J371,0)</f>
        <v>0</v>
      </c>
      <c r="BF371" s="179">
        <f>IF(N371="snížená",J371,0)</f>
        <v>0</v>
      </c>
      <c r="BG371" s="179">
        <f>IF(N371="zákl. přenesená",J371,0)</f>
        <v>0</v>
      </c>
      <c r="BH371" s="179">
        <f>IF(N371="sníž. přenesená",J371,0)</f>
        <v>0</v>
      </c>
      <c r="BI371" s="179">
        <f>IF(N371="nulová",J371,0)</f>
        <v>0</v>
      </c>
      <c r="BJ371" s="18" t="s">
        <v>87</v>
      </c>
      <c r="BK371" s="179">
        <f>ROUND(I371*H371,2)</f>
        <v>0</v>
      </c>
      <c r="BL371" s="18" t="s">
        <v>130</v>
      </c>
      <c r="BM371" s="178" t="s">
        <v>623</v>
      </c>
    </row>
    <row r="372" s="2" customFormat="1">
      <c r="A372" s="37"/>
      <c r="B372" s="166"/>
      <c r="C372" s="167" t="s">
        <v>84</v>
      </c>
      <c r="D372" s="167" t="s">
        <v>125</v>
      </c>
      <c r="E372" s="168" t="s">
        <v>624</v>
      </c>
      <c r="F372" s="169" t="s">
        <v>625</v>
      </c>
      <c r="G372" s="170" t="s">
        <v>275</v>
      </c>
      <c r="H372" s="171">
        <v>5</v>
      </c>
      <c r="I372" s="172"/>
      <c r="J372" s="173">
        <f>ROUND(I372*H372,2)</f>
        <v>0</v>
      </c>
      <c r="K372" s="169" t="s">
        <v>1</v>
      </c>
      <c r="L372" s="38"/>
      <c r="M372" s="174" t="s">
        <v>1</v>
      </c>
      <c r="N372" s="175" t="s">
        <v>44</v>
      </c>
      <c r="O372" s="76"/>
      <c r="P372" s="176">
        <f>O372*H372</f>
        <v>0</v>
      </c>
      <c r="Q372" s="176">
        <v>0</v>
      </c>
      <c r="R372" s="176">
        <f>Q372*H372</f>
        <v>0</v>
      </c>
      <c r="S372" s="176">
        <v>0</v>
      </c>
      <c r="T372" s="177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178" t="s">
        <v>626</v>
      </c>
      <c r="AT372" s="178" t="s">
        <v>125</v>
      </c>
      <c r="AU372" s="178" t="s">
        <v>89</v>
      </c>
      <c r="AY372" s="18" t="s">
        <v>123</v>
      </c>
      <c r="BE372" s="179">
        <f>IF(N372="základní",J372,0)</f>
        <v>0</v>
      </c>
      <c r="BF372" s="179">
        <f>IF(N372="snížená",J372,0)</f>
        <v>0</v>
      </c>
      <c r="BG372" s="179">
        <f>IF(N372="zákl. přenesená",J372,0)</f>
        <v>0</v>
      </c>
      <c r="BH372" s="179">
        <f>IF(N372="sníž. přenesená",J372,0)</f>
        <v>0</v>
      </c>
      <c r="BI372" s="179">
        <f>IF(N372="nulová",J372,0)</f>
        <v>0</v>
      </c>
      <c r="BJ372" s="18" t="s">
        <v>87</v>
      </c>
      <c r="BK372" s="179">
        <f>ROUND(I372*H372,2)</f>
        <v>0</v>
      </c>
      <c r="BL372" s="18" t="s">
        <v>626</v>
      </c>
      <c r="BM372" s="178" t="s">
        <v>627</v>
      </c>
    </row>
    <row r="373" s="2" customFormat="1">
      <c r="A373" s="37"/>
      <c r="B373" s="166"/>
      <c r="C373" s="167" t="s">
        <v>628</v>
      </c>
      <c r="D373" s="167" t="s">
        <v>125</v>
      </c>
      <c r="E373" s="168" t="s">
        <v>629</v>
      </c>
      <c r="F373" s="169" t="s">
        <v>630</v>
      </c>
      <c r="G373" s="170" t="s">
        <v>275</v>
      </c>
      <c r="H373" s="171">
        <v>5</v>
      </c>
      <c r="I373" s="172"/>
      <c r="J373" s="173">
        <f>ROUND(I373*H373,2)</f>
        <v>0</v>
      </c>
      <c r="K373" s="169" t="s">
        <v>1</v>
      </c>
      <c r="L373" s="38"/>
      <c r="M373" s="174" t="s">
        <v>1</v>
      </c>
      <c r="N373" s="175" t="s">
        <v>44</v>
      </c>
      <c r="O373" s="76"/>
      <c r="P373" s="176">
        <f>O373*H373</f>
        <v>0</v>
      </c>
      <c r="Q373" s="176">
        <v>0</v>
      </c>
      <c r="R373" s="176">
        <f>Q373*H373</f>
        <v>0</v>
      </c>
      <c r="S373" s="176">
        <v>0</v>
      </c>
      <c r="T373" s="177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78" t="s">
        <v>626</v>
      </c>
      <c r="AT373" s="178" t="s">
        <v>125</v>
      </c>
      <c r="AU373" s="178" t="s">
        <v>89</v>
      </c>
      <c r="AY373" s="18" t="s">
        <v>123</v>
      </c>
      <c r="BE373" s="179">
        <f>IF(N373="základní",J373,0)</f>
        <v>0</v>
      </c>
      <c r="BF373" s="179">
        <f>IF(N373="snížená",J373,0)</f>
        <v>0</v>
      </c>
      <c r="BG373" s="179">
        <f>IF(N373="zákl. přenesená",J373,0)</f>
        <v>0</v>
      </c>
      <c r="BH373" s="179">
        <f>IF(N373="sníž. přenesená",J373,0)</f>
        <v>0</v>
      </c>
      <c r="BI373" s="179">
        <f>IF(N373="nulová",J373,0)</f>
        <v>0</v>
      </c>
      <c r="BJ373" s="18" t="s">
        <v>87</v>
      </c>
      <c r="BK373" s="179">
        <f>ROUND(I373*H373,2)</f>
        <v>0</v>
      </c>
      <c r="BL373" s="18" t="s">
        <v>626</v>
      </c>
      <c r="BM373" s="178" t="s">
        <v>631</v>
      </c>
    </row>
    <row r="374" s="13" customFormat="1">
      <c r="A374" s="13"/>
      <c r="B374" s="180"/>
      <c r="C374" s="13"/>
      <c r="D374" s="181" t="s">
        <v>132</v>
      </c>
      <c r="E374" s="182" t="s">
        <v>1</v>
      </c>
      <c r="F374" s="183" t="s">
        <v>632</v>
      </c>
      <c r="G374" s="13"/>
      <c r="H374" s="184">
        <v>5</v>
      </c>
      <c r="I374" s="185"/>
      <c r="J374" s="13"/>
      <c r="K374" s="13"/>
      <c r="L374" s="180"/>
      <c r="M374" s="186"/>
      <c r="N374" s="187"/>
      <c r="O374" s="187"/>
      <c r="P374" s="187"/>
      <c r="Q374" s="187"/>
      <c r="R374" s="187"/>
      <c r="S374" s="187"/>
      <c r="T374" s="18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82" t="s">
        <v>132</v>
      </c>
      <c r="AU374" s="182" t="s">
        <v>89</v>
      </c>
      <c r="AV374" s="13" t="s">
        <v>89</v>
      </c>
      <c r="AW374" s="13" t="s">
        <v>37</v>
      </c>
      <c r="AX374" s="13" t="s">
        <v>87</v>
      </c>
      <c r="AY374" s="182" t="s">
        <v>123</v>
      </c>
    </row>
    <row r="375" s="15" customFormat="1">
      <c r="A375" s="15"/>
      <c r="B375" s="207"/>
      <c r="C375" s="15"/>
      <c r="D375" s="181" t="s">
        <v>132</v>
      </c>
      <c r="E375" s="208" t="s">
        <v>1</v>
      </c>
      <c r="F375" s="209" t="s">
        <v>633</v>
      </c>
      <c r="G375" s="15"/>
      <c r="H375" s="208" t="s">
        <v>1</v>
      </c>
      <c r="I375" s="210"/>
      <c r="J375" s="15"/>
      <c r="K375" s="15"/>
      <c r="L375" s="207"/>
      <c r="M375" s="211"/>
      <c r="N375" s="212"/>
      <c r="O375" s="212"/>
      <c r="P375" s="212"/>
      <c r="Q375" s="212"/>
      <c r="R375" s="212"/>
      <c r="S375" s="212"/>
      <c r="T375" s="213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08" t="s">
        <v>132</v>
      </c>
      <c r="AU375" s="208" t="s">
        <v>89</v>
      </c>
      <c r="AV375" s="15" t="s">
        <v>87</v>
      </c>
      <c r="AW375" s="15" t="s">
        <v>37</v>
      </c>
      <c r="AX375" s="15" t="s">
        <v>79</v>
      </c>
      <c r="AY375" s="208" t="s">
        <v>123</v>
      </c>
    </row>
    <row r="376" s="2" customFormat="1">
      <c r="A376" s="37"/>
      <c r="B376" s="166"/>
      <c r="C376" s="167" t="s">
        <v>634</v>
      </c>
      <c r="D376" s="167" t="s">
        <v>125</v>
      </c>
      <c r="E376" s="168" t="s">
        <v>635</v>
      </c>
      <c r="F376" s="169" t="s">
        <v>636</v>
      </c>
      <c r="G376" s="170" t="s">
        <v>275</v>
      </c>
      <c r="H376" s="171">
        <v>8</v>
      </c>
      <c r="I376" s="172"/>
      <c r="J376" s="173">
        <f>ROUND(I376*H376,2)</f>
        <v>0</v>
      </c>
      <c r="K376" s="169" t="s">
        <v>1</v>
      </c>
      <c r="L376" s="38"/>
      <c r="M376" s="174" t="s">
        <v>1</v>
      </c>
      <c r="N376" s="175" t="s">
        <v>44</v>
      </c>
      <c r="O376" s="76"/>
      <c r="P376" s="176">
        <f>O376*H376</f>
        <v>0</v>
      </c>
      <c r="Q376" s="176">
        <v>0</v>
      </c>
      <c r="R376" s="176">
        <f>Q376*H376</f>
        <v>0</v>
      </c>
      <c r="S376" s="176">
        <v>0</v>
      </c>
      <c r="T376" s="177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78" t="s">
        <v>626</v>
      </c>
      <c r="AT376" s="178" t="s">
        <v>125</v>
      </c>
      <c r="AU376" s="178" t="s">
        <v>89</v>
      </c>
      <c r="AY376" s="18" t="s">
        <v>123</v>
      </c>
      <c r="BE376" s="179">
        <f>IF(N376="základní",J376,0)</f>
        <v>0</v>
      </c>
      <c r="BF376" s="179">
        <f>IF(N376="snížená",J376,0)</f>
        <v>0</v>
      </c>
      <c r="BG376" s="179">
        <f>IF(N376="zákl. přenesená",J376,0)</f>
        <v>0</v>
      </c>
      <c r="BH376" s="179">
        <f>IF(N376="sníž. přenesená",J376,0)</f>
        <v>0</v>
      </c>
      <c r="BI376" s="179">
        <f>IF(N376="nulová",J376,0)</f>
        <v>0</v>
      </c>
      <c r="BJ376" s="18" t="s">
        <v>87</v>
      </c>
      <c r="BK376" s="179">
        <f>ROUND(I376*H376,2)</f>
        <v>0</v>
      </c>
      <c r="BL376" s="18" t="s">
        <v>626</v>
      </c>
      <c r="BM376" s="178" t="s">
        <v>637</v>
      </c>
    </row>
    <row r="377" s="2" customFormat="1">
      <c r="A377" s="37"/>
      <c r="B377" s="166"/>
      <c r="C377" s="167" t="s">
        <v>638</v>
      </c>
      <c r="D377" s="167" t="s">
        <v>125</v>
      </c>
      <c r="E377" s="168" t="s">
        <v>639</v>
      </c>
      <c r="F377" s="169" t="s">
        <v>640</v>
      </c>
      <c r="G377" s="170" t="s">
        <v>275</v>
      </c>
      <c r="H377" s="171">
        <v>2</v>
      </c>
      <c r="I377" s="172"/>
      <c r="J377" s="173">
        <f>ROUND(I377*H377,2)</f>
        <v>0</v>
      </c>
      <c r="K377" s="169" t="s">
        <v>1</v>
      </c>
      <c r="L377" s="38"/>
      <c r="M377" s="174" t="s">
        <v>1</v>
      </c>
      <c r="N377" s="175" t="s">
        <v>44</v>
      </c>
      <c r="O377" s="76"/>
      <c r="P377" s="176">
        <f>O377*H377</f>
        <v>0</v>
      </c>
      <c r="Q377" s="176">
        <v>0</v>
      </c>
      <c r="R377" s="176">
        <f>Q377*H377</f>
        <v>0</v>
      </c>
      <c r="S377" s="176">
        <v>0</v>
      </c>
      <c r="T377" s="177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178" t="s">
        <v>626</v>
      </c>
      <c r="AT377" s="178" t="s">
        <v>125</v>
      </c>
      <c r="AU377" s="178" t="s">
        <v>89</v>
      </c>
      <c r="AY377" s="18" t="s">
        <v>123</v>
      </c>
      <c r="BE377" s="179">
        <f>IF(N377="základní",J377,0)</f>
        <v>0</v>
      </c>
      <c r="BF377" s="179">
        <f>IF(N377="snížená",J377,0)</f>
        <v>0</v>
      </c>
      <c r="BG377" s="179">
        <f>IF(N377="zákl. přenesená",J377,0)</f>
        <v>0</v>
      </c>
      <c r="BH377" s="179">
        <f>IF(N377="sníž. přenesená",J377,0)</f>
        <v>0</v>
      </c>
      <c r="BI377" s="179">
        <f>IF(N377="nulová",J377,0)</f>
        <v>0</v>
      </c>
      <c r="BJ377" s="18" t="s">
        <v>87</v>
      </c>
      <c r="BK377" s="179">
        <f>ROUND(I377*H377,2)</f>
        <v>0</v>
      </c>
      <c r="BL377" s="18" t="s">
        <v>626</v>
      </c>
      <c r="BM377" s="178" t="s">
        <v>641</v>
      </c>
    </row>
    <row r="378" s="2" customFormat="1" ht="66.75" customHeight="1">
      <c r="A378" s="37"/>
      <c r="B378" s="166"/>
      <c r="C378" s="167" t="s">
        <v>642</v>
      </c>
      <c r="D378" s="167" t="s">
        <v>125</v>
      </c>
      <c r="E378" s="168" t="s">
        <v>643</v>
      </c>
      <c r="F378" s="169" t="s">
        <v>644</v>
      </c>
      <c r="G378" s="170" t="s">
        <v>188</v>
      </c>
      <c r="H378" s="171">
        <v>70</v>
      </c>
      <c r="I378" s="172"/>
      <c r="J378" s="173">
        <f>ROUND(I378*H378,2)</f>
        <v>0</v>
      </c>
      <c r="K378" s="169" t="s">
        <v>1</v>
      </c>
      <c r="L378" s="38"/>
      <c r="M378" s="174" t="s">
        <v>1</v>
      </c>
      <c r="N378" s="175" t="s">
        <v>44</v>
      </c>
      <c r="O378" s="76"/>
      <c r="P378" s="176">
        <f>O378*H378</f>
        <v>0</v>
      </c>
      <c r="Q378" s="176">
        <v>3.0202</v>
      </c>
      <c r="R378" s="176">
        <f>Q378*H378</f>
        <v>211.41399999999999</v>
      </c>
      <c r="S378" s="176">
        <v>0</v>
      </c>
      <c r="T378" s="177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178" t="s">
        <v>130</v>
      </c>
      <c r="AT378" s="178" t="s">
        <v>125</v>
      </c>
      <c r="AU378" s="178" t="s">
        <v>89</v>
      </c>
      <c r="AY378" s="18" t="s">
        <v>123</v>
      </c>
      <c r="BE378" s="179">
        <f>IF(N378="základní",J378,0)</f>
        <v>0</v>
      </c>
      <c r="BF378" s="179">
        <f>IF(N378="snížená",J378,0)</f>
        <v>0</v>
      </c>
      <c r="BG378" s="179">
        <f>IF(N378="zákl. přenesená",J378,0)</f>
        <v>0</v>
      </c>
      <c r="BH378" s="179">
        <f>IF(N378="sníž. přenesená",J378,0)</f>
        <v>0</v>
      </c>
      <c r="BI378" s="179">
        <f>IF(N378="nulová",J378,0)</f>
        <v>0</v>
      </c>
      <c r="BJ378" s="18" t="s">
        <v>87</v>
      </c>
      <c r="BK378" s="179">
        <f>ROUND(I378*H378,2)</f>
        <v>0</v>
      </c>
      <c r="BL378" s="18" t="s">
        <v>130</v>
      </c>
      <c r="BM378" s="178" t="s">
        <v>645</v>
      </c>
    </row>
    <row r="379" s="13" customFormat="1">
      <c r="A379" s="13"/>
      <c r="B379" s="180"/>
      <c r="C379" s="13"/>
      <c r="D379" s="181" t="s">
        <v>132</v>
      </c>
      <c r="E379" s="182" t="s">
        <v>1</v>
      </c>
      <c r="F379" s="183" t="s">
        <v>646</v>
      </c>
      <c r="G379" s="13"/>
      <c r="H379" s="184">
        <v>70</v>
      </c>
      <c r="I379" s="185"/>
      <c r="J379" s="13"/>
      <c r="K379" s="13"/>
      <c r="L379" s="180"/>
      <c r="M379" s="186"/>
      <c r="N379" s="187"/>
      <c r="O379" s="187"/>
      <c r="P379" s="187"/>
      <c r="Q379" s="187"/>
      <c r="R379" s="187"/>
      <c r="S379" s="187"/>
      <c r="T379" s="18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182" t="s">
        <v>132</v>
      </c>
      <c r="AU379" s="182" t="s">
        <v>89</v>
      </c>
      <c r="AV379" s="13" t="s">
        <v>89</v>
      </c>
      <c r="AW379" s="13" t="s">
        <v>37</v>
      </c>
      <c r="AX379" s="13" t="s">
        <v>87</v>
      </c>
      <c r="AY379" s="182" t="s">
        <v>123</v>
      </c>
    </row>
    <row r="380" s="15" customFormat="1">
      <c r="A380" s="15"/>
      <c r="B380" s="207"/>
      <c r="C380" s="15"/>
      <c r="D380" s="181" t="s">
        <v>132</v>
      </c>
      <c r="E380" s="208" t="s">
        <v>1</v>
      </c>
      <c r="F380" s="209" t="s">
        <v>633</v>
      </c>
      <c r="G380" s="15"/>
      <c r="H380" s="208" t="s">
        <v>1</v>
      </c>
      <c r="I380" s="210"/>
      <c r="J380" s="15"/>
      <c r="K380" s="15"/>
      <c r="L380" s="207"/>
      <c r="M380" s="211"/>
      <c r="N380" s="212"/>
      <c r="O380" s="212"/>
      <c r="P380" s="212"/>
      <c r="Q380" s="212"/>
      <c r="R380" s="212"/>
      <c r="S380" s="212"/>
      <c r="T380" s="213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08" t="s">
        <v>132</v>
      </c>
      <c r="AU380" s="208" t="s">
        <v>89</v>
      </c>
      <c r="AV380" s="15" t="s">
        <v>87</v>
      </c>
      <c r="AW380" s="15" t="s">
        <v>37</v>
      </c>
      <c r="AX380" s="15" t="s">
        <v>79</v>
      </c>
      <c r="AY380" s="208" t="s">
        <v>123</v>
      </c>
    </row>
    <row r="381" s="2" customFormat="1" ht="66.75" customHeight="1">
      <c r="A381" s="37"/>
      <c r="B381" s="166"/>
      <c r="C381" s="167" t="s">
        <v>647</v>
      </c>
      <c r="D381" s="167" t="s">
        <v>125</v>
      </c>
      <c r="E381" s="168" t="s">
        <v>648</v>
      </c>
      <c r="F381" s="169" t="s">
        <v>649</v>
      </c>
      <c r="G381" s="170" t="s">
        <v>188</v>
      </c>
      <c r="H381" s="171">
        <v>4</v>
      </c>
      <c r="I381" s="172"/>
      <c r="J381" s="173">
        <f>ROUND(I381*H381,2)</f>
        <v>0</v>
      </c>
      <c r="K381" s="169" t="s">
        <v>1</v>
      </c>
      <c r="L381" s="38"/>
      <c r="M381" s="174" t="s">
        <v>1</v>
      </c>
      <c r="N381" s="175" t="s">
        <v>44</v>
      </c>
      <c r="O381" s="76"/>
      <c r="P381" s="176">
        <f>O381*H381</f>
        <v>0</v>
      </c>
      <c r="Q381" s="176">
        <v>3.0202</v>
      </c>
      <c r="R381" s="176">
        <f>Q381*H381</f>
        <v>12.0808</v>
      </c>
      <c r="S381" s="176">
        <v>0</v>
      </c>
      <c r="T381" s="177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178" t="s">
        <v>130</v>
      </c>
      <c r="AT381" s="178" t="s">
        <v>125</v>
      </c>
      <c r="AU381" s="178" t="s">
        <v>89</v>
      </c>
      <c r="AY381" s="18" t="s">
        <v>123</v>
      </c>
      <c r="BE381" s="179">
        <f>IF(N381="základní",J381,0)</f>
        <v>0</v>
      </c>
      <c r="BF381" s="179">
        <f>IF(N381="snížená",J381,0)</f>
        <v>0</v>
      </c>
      <c r="BG381" s="179">
        <f>IF(N381="zákl. přenesená",J381,0)</f>
        <v>0</v>
      </c>
      <c r="BH381" s="179">
        <f>IF(N381="sníž. přenesená",J381,0)</f>
        <v>0</v>
      </c>
      <c r="BI381" s="179">
        <f>IF(N381="nulová",J381,0)</f>
        <v>0</v>
      </c>
      <c r="BJ381" s="18" t="s">
        <v>87</v>
      </c>
      <c r="BK381" s="179">
        <f>ROUND(I381*H381,2)</f>
        <v>0</v>
      </c>
      <c r="BL381" s="18" t="s">
        <v>130</v>
      </c>
      <c r="BM381" s="178" t="s">
        <v>650</v>
      </c>
    </row>
    <row r="382" s="13" customFormat="1">
      <c r="A382" s="13"/>
      <c r="B382" s="180"/>
      <c r="C382" s="13"/>
      <c r="D382" s="181" t="s">
        <v>132</v>
      </c>
      <c r="E382" s="182" t="s">
        <v>1</v>
      </c>
      <c r="F382" s="183" t="s">
        <v>651</v>
      </c>
      <c r="G382" s="13"/>
      <c r="H382" s="184">
        <v>4</v>
      </c>
      <c r="I382" s="185"/>
      <c r="J382" s="13"/>
      <c r="K382" s="13"/>
      <c r="L382" s="180"/>
      <c r="M382" s="186"/>
      <c r="N382" s="187"/>
      <c r="O382" s="187"/>
      <c r="P382" s="187"/>
      <c r="Q382" s="187"/>
      <c r="R382" s="187"/>
      <c r="S382" s="187"/>
      <c r="T382" s="18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182" t="s">
        <v>132</v>
      </c>
      <c r="AU382" s="182" t="s">
        <v>89</v>
      </c>
      <c r="AV382" s="13" t="s">
        <v>89</v>
      </c>
      <c r="AW382" s="13" t="s">
        <v>37</v>
      </c>
      <c r="AX382" s="13" t="s">
        <v>87</v>
      </c>
      <c r="AY382" s="182" t="s">
        <v>123</v>
      </c>
    </row>
    <row r="383" s="12" customFormat="1" ht="22.8" customHeight="1">
      <c r="A383" s="12"/>
      <c r="B383" s="153"/>
      <c r="C383" s="12"/>
      <c r="D383" s="154" t="s">
        <v>78</v>
      </c>
      <c r="E383" s="164" t="s">
        <v>177</v>
      </c>
      <c r="F383" s="164" t="s">
        <v>652</v>
      </c>
      <c r="G383" s="12"/>
      <c r="H383" s="12"/>
      <c r="I383" s="156"/>
      <c r="J383" s="165">
        <f>BK383</f>
        <v>0</v>
      </c>
      <c r="K383" s="12"/>
      <c r="L383" s="153"/>
      <c r="M383" s="158"/>
      <c r="N383" s="159"/>
      <c r="O383" s="159"/>
      <c r="P383" s="160">
        <f>SUM(P384:P412)</f>
        <v>0</v>
      </c>
      <c r="Q383" s="159"/>
      <c r="R383" s="160">
        <f>SUM(R384:R412)</f>
        <v>2.5264099999999994</v>
      </c>
      <c r="S383" s="159"/>
      <c r="T383" s="161">
        <f>SUM(T384:T412)</f>
        <v>1.0560000000000001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154" t="s">
        <v>87</v>
      </c>
      <c r="AT383" s="162" t="s">
        <v>78</v>
      </c>
      <c r="AU383" s="162" t="s">
        <v>87</v>
      </c>
      <c r="AY383" s="154" t="s">
        <v>123</v>
      </c>
      <c r="BK383" s="163">
        <f>SUM(BK384:BK412)</f>
        <v>0</v>
      </c>
    </row>
    <row r="384" s="2" customFormat="1">
      <c r="A384" s="37"/>
      <c r="B384" s="166"/>
      <c r="C384" s="167" t="s">
        <v>653</v>
      </c>
      <c r="D384" s="167" t="s">
        <v>125</v>
      </c>
      <c r="E384" s="168" t="s">
        <v>654</v>
      </c>
      <c r="F384" s="169" t="s">
        <v>655</v>
      </c>
      <c r="G384" s="170" t="s">
        <v>275</v>
      </c>
      <c r="H384" s="171">
        <v>15</v>
      </c>
      <c r="I384" s="172"/>
      <c r="J384" s="173">
        <f>ROUND(I384*H384,2)</f>
        <v>0</v>
      </c>
      <c r="K384" s="169" t="s">
        <v>129</v>
      </c>
      <c r="L384" s="38"/>
      <c r="M384" s="174" t="s">
        <v>1</v>
      </c>
      <c r="N384" s="175" t="s">
        <v>44</v>
      </c>
      <c r="O384" s="76"/>
      <c r="P384" s="176">
        <f>O384*H384</f>
        <v>0</v>
      </c>
      <c r="Q384" s="176">
        <v>0</v>
      </c>
      <c r="R384" s="176">
        <f>Q384*H384</f>
        <v>0</v>
      </c>
      <c r="S384" s="176">
        <v>0.0040000000000000001</v>
      </c>
      <c r="T384" s="177">
        <f>S384*H384</f>
        <v>0.059999999999999998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78" t="s">
        <v>130</v>
      </c>
      <c r="AT384" s="178" t="s">
        <v>125</v>
      </c>
      <c r="AU384" s="178" t="s">
        <v>89</v>
      </c>
      <c r="AY384" s="18" t="s">
        <v>123</v>
      </c>
      <c r="BE384" s="179">
        <f>IF(N384="základní",J384,0)</f>
        <v>0</v>
      </c>
      <c r="BF384" s="179">
        <f>IF(N384="snížená",J384,0)</f>
        <v>0</v>
      </c>
      <c r="BG384" s="179">
        <f>IF(N384="zákl. přenesená",J384,0)</f>
        <v>0</v>
      </c>
      <c r="BH384" s="179">
        <f>IF(N384="sníž. přenesená",J384,0)</f>
        <v>0</v>
      </c>
      <c r="BI384" s="179">
        <f>IF(N384="nulová",J384,0)</f>
        <v>0</v>
      </c>
      <c r="BJ384" s="18" t="s">
        <v>87</v>
      </c>
      <c r="BK384" s="179">
        <f>ROUND(I384*H384,2)</f>
        <v>0</v>
      </c>
      <c r="BL384" s="18" t="s">
        <v>130</v>
      </c>
      <c r="BM384" s="178" t="s">
        <v>656</v>
      </c>
    </row>
    <row r="385" s="2" customFormat="1">
      <c r="A385" s="37"/>
      <c r="B385" s="166"/>
      <c r="C385" s="167" t="s">
        <v>657</v>
      </c>
      <c r="D385" s="167" t="s">
        <v>125</v>
      </c>
      <c r="E385" s="168" t="s">
        <v>658</v>
      </c>
      <c r="F385" s="169" t="s">
        <v>659</v>
      </c>
      <c r="G385" s="170" t="s">
        <v>275</v>
      </c>
      <c r="H385" s="171">
        <v>12</v>
      </c>
      <c r="I385" s="172"/>
      <c r="J385" s="173">
        <f>ROUND(I385*H385,2)</f>
        <v>0</v>
      </c>
      <c r="K385" s="169" t="s">
        <v>129</v>
      </c>
      <c r="L385" s="38"/>
      <c r="M385" s="174" t="s">
        <v>1</v>
      </c>
      <c r="N385" s="175" t="s">
        <v>44</v>
      </c>
      <c r="O385" s="76"/>
      <c r="P385" s="176">
        <f>O385*H385</f>
        <v>0</v>
      </c>
      <c r="Q385" s="176">
        <v>0</v>
      </c>
      <c r="R385" s="176">
        <f>Q385*H385</f>
        <v>0</v>
      </c>
      <c r="S385" s="176">
        <v>0.082000000000000003</v>
      </c>
      <c r="T385" s="177">
        <f>S385*H385</f>
        <v>0.98399999999999999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178" t="s">
        <v>130</v>
      </c>
      <c r="AT385" s="178" t="s">
        <v>125</v>
      </c>
      <c r="AU385" s="178" t="s">
        <v>89</v>
      </c>
      <c r="AY385" s="18" t="s">
        <v>123</v>
      </c>
      <c r="BE385" s="179">
        <f>IF(N385="základní",J385,0)</f>
        <v>0</v>
      </c>
      <c r="BF385" s="179">
        <f>IF(N385="snížená",J385,0)</f>
        <v>0</v>
      </c>
      <c r="BG385" s="179">
        <f>IF(N385="zákl. přenesená",J385,0)</f>
        <v>0</v>
      </c>
      <c r="BH385" s="179">
        <f>IF(N385="sníž. přenesená",J385,0)</f>
        <v>0</v>
      </c>
      <c r="BI385" s="179">
        <f>IF(N385="nulová",J385,0)</f>
        <v>0</v>
      </c>
      <c r="BJ385" s="18" t="s">
        <v>87</v>
      </c>
      <c r="BK385" s="179">
        <f>ROUND(I385*H385,2)</f>
        <v>0</v>
      </c>
      <c r="BL385" s="18" t="s">
        <v>130</v>
      </c>
      <c r="BM385" s="178" t="s">
        <v>660</v>
      </c>
    </row>
    <row r="386" s="2" customFormat="1">
      <c r="A386" s="37"/>
      <c r="B386" s="166"/>
      <c r="C386" s="167" t="s">
        <v>661</v>
      </c>
      <c r="D386" s="167" t="s">
        <v>125</v>
      </c>
      <c r="E386" s="168" t="s">
        <v>662</v>
      </c>
      <c r="F386" s="169" t="s">
        <v>663</v>
      </c>
      <c r="G386" s="170" t="s">
        <v>275</v>
      </c>
      <c r="H386" s="171">
        <v>11</v>
      </c>
      <c r="I386" s="172"/>
      <c r="J386" s="173">
        <f>ROUND(I386*H386,2)</f>
        <v>0</v>
      </c>
      <c r="K386" s="169" t="s">
        <v>129</v>
      </c>
      <c r="L386" s="38"/>
      <c r="M386" s="174" t="s">
        <v>1</v>
      </c>
      <c r="N386" s="175" t="s">
        <v>44</v>
      </c>
      <c r="O386" s="76"/>
      <c r="P386" s="176">
        <f>O386*H386</f>
        <v>0</v>
      </c>
      <c r="Q386" s="176">
        <v>0.10940999999999999</v>
      </c>
      <c r="R386" s="176">
        <f>Q386*H386</f>
        <v>1.2035099999999999</v>
      </c>
      <c r="S386" s="176">
        <v>0</v>
      </c>
      <c r="T386" s="177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78" t="s">
        <v>130</v>
      </c>
      <c r="AT386" s="178" t="s">
        <v>125</v>
      </c>
      <c r="AU386" s="178" t="s">
        <v>89</v>
      </c>
      <c r="AY386" s="18" t="s">
        <v>123</v>
      </c>
      <c r="BE386" s="179">
        <f>IF(N386="základní",J386,0)</f>
        <v>0</v>
      </c>
      <c r="BF386" s="179">
        <f>IF(N386="snížená",J386,0)</f>
        <v>0</v>
      </c>
      <c r="BG386" s="179">
        <f>IF(N386="zákl. přenesená",J386,0)</f>
        <v>0</v>
      </c>
      <c r="BH386" s="179">
        <f>IF(N386="sníž. přenesená",J386,0)</f>
        <v>0</v>
      </c>
      <c r="BI386" s="179">
        <f>IF(N386="nulová",J386,0)</f>
        <v>0</v>
      </c>
      <c r="BJ386" s="18" t="s">
        <v>87</v>
      </c>
      <c r="BK386" s="179">
        <f>ROUND(I386*H386,2)</f>
        <v>0</v>
      </c>
      <c r="BL386" s="18" t="s">
        <v>130</v>
      </c>
      <c r="BM386" s="178" t="s">
        <v>664</v>
      </c>
    </row>
    <row r="387" s="2" customFormat="1" ht="21.75" customHeight="1">
      <c r="A387" s="37"/>
      <c r="B387" s="166"/>
      <c r="C387" s="197" t="s">
        <v>665</v>
      </c>
      <c r="D387" s="197" t="s">
        <v>257</v>
      </c>
      <c r="E387" s="198" t="s">
        <v>666</v>
      </c>
      <c r="F387" s="199" t="s">
        <v>667</v>
      </c>
      <c r="G387" s="200" t="s">
        <v>275</v>
      </c>
      <c r="H387" s="201">
        <v>11</v>
      </c>
      <c r="I387" s="202"/>
      <c r="J387" s="203">
        <f>ROUND(I387*H387,2)</f>
        <v>0</v>
      </c>
      <c r="K387" s="199" t="s">
        <v>129</v>
      </c>
      <c r="L387" s="204"/>
      <c r="M387" s="205" t="s">
        <v>1</v>
      </c>
      <c r="N387" s="206" t="s">
        <v>44</v>
      </c>
      <c r="O387" s="76"/>
      <c r="P387" s="176">
        <f>O387*H387</f>
        <v>0</v>
      </c>
      <c r="Q387" s="176">
        <v>0.0061000000000000004</v>
      </c>
      <c r="R387" s="176">
        <f>Q387*H387</f>
        <v>0.067100000000000007</v>
      </c>
      <c r="S387" s="176">
        <v>0</v>
      </c>
      <c r="T387" s="177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178" t="s">
        <v>165</v>
      </c>
      <c r="AT387" s="178" t="s">
        <v>257</v>
      </c>
      <c r="AU387" s="178" t="s">
        <v>89</v>
      </c>
      <c r="AY387" s="18" t="s">
        <v>123</v>
      </c>
      <c r="BE387" s="179">
        <f>IF(N387="základní",J387,0)</f>
        <v>0</v>
      </c>
      <c r="BF387" s="179">
        <f>IF(N387="snížená",J387,0)</f>
        <v>0</v>
      </c>
      <c r="BG387" s="179">
        <f>IF(N387="zákl. přenesená",J387,0)</f>
        <v>0</v>
      </c>
      <c r="BH387" s="179">
        <f>IF(N387="sníž. přenesená",J387,0)</f>
        <v>0</v>
      </c>
      <c r="BI387" s="179">
        <f>IF(N387="nulová",J387,0)</f>
        <v>0</v>
      </c>
      <c r="BJ387" s="18" t="s">
        <v>87</v>
      </c>
      <c r="BK387" s="179">
        <f>ROUND(I387*H387,2)</f>
        <v>0</v>
      </c>
      <c r="BL387" s="18" t="s">
        <v>130</v>
      </c>
      <c r="BM387" s="178" t="s">
        <v>668</v>
      </c>
    </row>
    <row r="388" s="2" customFormat="1">
      <c r="A388" s="37"/>
      <c r="B388" s="166"/>
      <c r="C388" s="167" t="s">
        <v>669</v>
      </c>
      <c r="D388" s="167" t="s">
        <v>125</v>
      </c>
      <c r="E388" s="168" t="s">
        <v>670</v>
      </c>
      <c r="F388" s="169" t="s">
        <v>671</v>
      </c>
      <c r="G388" s="170" t="s">
        <v>275</v>
      </c>
      <c r="H388" s="171">
        <v>13</v>
      </c>
      <c r="I388" s="172"/>
      <c r="J388" s="173">
        <f>ROUND(I388*H388,2)</f>
        <v>0</v>
      </c>
      <c r="K388" s="169" t="s">
        <v>129</v>
      </c>
      <c r="L388" s="38"/>
      <c r="M388" s="174" t="s">
        <v>1</v>
      </c>
      <c r="N388" s="175" t="s">
        <v>44</v>
      </c>
      <c r="O388" s="76"/>
      <c r="P388" s="176">
        <f>O388*H388</f>
        <v>0</v>
      </c>
      <c r="Q388" s="176">
        <v>0.00069999999999999999</v>
      </c>
      <c r="R388" s="176">
        <f>Q388*H388</f>
        <v>0.0091000000000000004</v>
      </c>
      <c r="S388" s="176">
        <v>0</v>
      </c>
      <c r="T388" s="177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178" t="s">
        <v>130</v>
      </c>
      <c r="AT388" s="178" t="s">
        <v>125</v>
      </c>
      <c r="AU388" s="178" t="s">
        <v>89</v>
      </c>
      <c r="AY388" s="18" t="s">
        <v>123</v>
      </c>
      <c r="BE388" s="179">
        <f>IF(N388="základní",J388,0)</f>
        <v>0</v>
      </c>
      <c r="BF388" s="179">
        <f>IF(N388="snížená",J388,0)</f>
        <v>0</v>
      </c>
      <c r="BG388" s="179">
        <f>IF(N388="zákl. přenesená",J388,0)</f>
        <v>0</v>
      </c>
      <c r="BH388" s="179">
        <f>IF(N388="sníž. přenesená",J388,0)</f>
        <v>0</v>
      </c>
      <c r="BI388" s="179">
        <f>IF(N388="nulová",J388,0)</f>
        <v>0</v>
      </c>
      <c r="BJ388" s="18" t="s">
        <v>87</v>
      </c>
      <c r="BK388" s="179">
        <f>ROUND(I388*H388,2)</f>
        <v>0</v>
      </c>
      <c r="BL388" s="18" t="s">
        <v>130</v>
      </c>
      <c r="BM388" s="178" t="s">
        <v>672</v>
      </c>
    </row>
    <row r="389" s="2" customFormat="1">
      <c r="A389" s="37"/>
      <c r="B389" s="166"/>
      <c r="C389" s="197" t="s">
        <v>673</v>
      </c>
      <c r="D389" s="197" t="s">
        <v>257</v>
      </c>
      <c r="E389" s="198" t="s">
        <v>674</v>
      </c>
      <c r="F389" s="199" t="s">
        <v>675</v>
      </c>
      <c r="G389" s="200" t="s">
        <v>275</v>
      </c>
      <c r="H389" s="201">
        <v>2</v>
      </c>
      <c r="I389" s="202"/>
      <c r="J389" s="203">
        <f>ROUND(I389*H389,2)</f>
        <v>0</v>
      </c>
      <c r="K389" s="199" t="s">
        <v>129</v>
      </c>
      <c r="L389" s="204"/>
      <c r="M389" s="205" t="s">
        <v>1</v>
      </c>
      <c r="N389" s="206" t="s">
        <v>44</v>
      </c>
      <c r="O389" s="76"/>
      <c r="P389" s="176">
        <f>O389*H389</f>
        <v>0</v>
      </c>
      <c r="Q389" s="176">
        <v>0.0012999999999999999</v>
      </c>
      <c r="R389" s="176">
        <f>Q389*H389</f>
        <v>0.0025999999999999999</v>
      </c>
      <c r="S389" s="176">
        <v>0</v>
      </c>
      <c r="T389" s="177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178" t="s">
        <v>165</v>
      </c>
      <c r="AT389" s="178" t="s">
        <v>257</v>
      </c>
      <c r="AU389" s="178" t="s">
        <v>89</v>
      </c>
      <c r="AY389" s="18" t="s">
        <v>123</v>
      </c>
      <c r="BE389" s="179">
        <f>IF(N389="základní",J389,0)</f>
        <v>0</v>
      </c>
      <c r="BF389" s="179">
        <f>IF(N389="snížená",J389,0)</f>
        <v>0</v>
      </c>
      <c r="BG389" s="179">
        <f>IF(N389="zákl. přenesená",J389,0)</f>
        <v>0</v>
      </c>
      <c r="BH389" s="179">
        <f>IF(N389="sníž. přenesená",J389,0)</f>
        <v>0</v>
      </c>
      <c r="BI389" s="179">
        <f>IF(N389="nulová",J389,0)</f>
        <v>0</v>
      </c>
      <c r="BJ389" s="18" t="s">
        <v>87</v>
      </c>
      <c r="BK389" s="179">
        <f>ROUND(I389*H389,2)</f>
        <v>0</v>
      </c>
      <c r="BL389" s="18" t="s">
        <v>130</v>
      </c>
      <c r="BM389" s="178" t="s">
        <v>676</v>
      </c>
    </row>
    <row r="390" s="13" customFormat="1">
      <c r="A390" s="13"/>
      <c r="B390" s="180"/>
      <c r="C390" s="13"/>
      <c r="D390" s="181" t="s">
        <v>132</v>
      </c>
      <c r="E390" s="182" t="s">
        <v>1</v>
      </c>
      <c r="F390" s="183" t="s">
        <v>677</v>
      </c>
      <c r="G390" s="13"/>
      <c r="H390" s="184">
        <v>2</v>
      </c>
      <c r="I390" s="185"/>
      <c r="J390" s="13"/>
      <c r="K390" s="13"/>
      <c r="L390" s="180"/>
      <c r="M390" s="186"/>
      <c r="N390" s="187"/>
      <c r="O390" s="187"/>
      <c r="P390" s="187"/>
      <c r="Q390" s="187"/>
      <c r="R390" s="187"/>
      <c r="S390" s="187"/>
      <c r="T390" s="18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182" t="s">
        <v>132</v>
      </c>
      <c r="AU390" s="182" t="s">
        <v>89</v>
      </c>
      <c r="AV390" s="13" t="s">
        <v>89</v>
      </c>
      <c r="AW390" s="13" t="s">
        <v>37</v>
      </c>
      <c r="AX390" s="13" t="s">
        <v>87</v>
      </c>
      <c r="AY390" s="182" t="s">
        <v>123</v>
      </c>
    </row>
    <row r="391" s="2" customFormat="1">
      <c r="A391" s="37"/>
      <c r="B391" s="166"/>
      <c r="C391" s="167" t="s">
        <v>678</v>
      </c>
      <c r="D391" s="167" t="s">
        <v>125</v>
      </c>
      <c r="E391" s="168" t="s">
        <v>679</v>
      </c>
      <c r="F391" s="169" t="s">
        <v>680</v>
      </c>
      <c r="G391" s="170" t="s">
        <v>275</v>
      </c>
      <c r="H391" s="171">
        <v>4</v>
      </c>
      <c r="I391" s="172"/>
      <c r="J391" s="173">
        <f>ROUND(I391*H391,2)</f>
        <v>0</v>
      </c>
      <c r="K391" s="169" t="s">
        <v>129</v>
      </c>
      <c r="L391" s="38"/>
      <c r="M391" s="174" t="s">
        <v>1</v>
      </c>
      <c r="N391" s="175" t="s">
        <v>44</v>
      </c>
      <c r="O391" s="76"/>
      <c r="P391" s="176">
        <f>O391*H391</f>
        <v>0</v>
      </c>
      <c r="Q391" s="176">
        <v>0.0010499999999999999</v>
      </c>
      <c r="R391" s="176">
        <f>Q391*H391</f>
        <v>0.0041999999999999997</v>
      </c>
      <c r="S391" s="176">
        <v>0</v>
      </c>
      <c r="T391" s="177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178" t="s">
        <v>130</v>
      </c>
      <c r="AT391" s="178" t="s">
        <v>125</v>
      </c>
      <c r="AU391" s="178" t="s">
        <v>89</v>
      </c>
      <c r="AY391" s="18" t="s">
        <v>123</v>
      </c>
      <c r="BE391" s="179">
        <f>IF(N391="základní",J391,0)</f>
        <v>0</v>
      </c>
      <c r="BF391" s="179">
        <f>IF(N391="snížená",J391,0)</f>
        <v>0</v>
      </c>
      <c r="BG391" s="179">
        <f>IF(N391="zákl. přenesená",J391,0)</f>
        <v>0</v>
      </c>
      <c r="BH391" s="179">
        <f>IF(N391="sníž. přenesená",J391,0)</f>
        <v>0</v>
      </c>
      <c r="BI391" s="179">
        <f>IF(N391="nulová",J391,0)</f>
        <v>0</v>
      </c>
      <c r="BJ391" s="18" t="s">
        <v>87</v>
      </c>
      <c r="BK391" s="179">
        <f>ROUND(I391*H391,2)</f>
        <v>0</v>
      </c>
      <c r="BL391" s="18" t="s">
        <v>130</v>
      </c>
      <c r="BM391" s="178" t="s">
        <v>681</v>
      </c>
    </row>
    <row r="392" s="2" customFormat="1">
      <c r="A392" s="37"/>
      <c r="B392" s="166"/>
      <c r="C392" s="197" t="s">
        <v>682</v>
      </c>
      <c r="D392" s="197" t="s">
        <v>257</v>
      </c>
      <c r="E392" s="198" t="s">
        <v>683</v>
      </c>
      <c r="F392" s="199" t="s">
        <v>684</v>
      </c>
      <c r="G392" s="200" t="s">
        <v>275</v>
      </c>
      <c r="H392" s="201">
        <v>4</v>
      </c>
      <c r="I392" s="202"/>
      <c r="J392" s="203">
        <f>ROUND(I392*H392,2)</f>
        <v>0</v>
      </c>
      <c r="K392" s="199" t="s">
        <v>129</v>
      </c>
      <c r="L392" s="204"/>
      <c r="M392" s="205" t="s">
        <v>1</v>
      </c>
      <c r="N392" s="206" t="s">
        <v>44</v>
      </c>
      <c r="O392" s="76"/>
      <c r="P392" s="176">
        <f>O392*H392</f>
        <v>0</v>
      </c>
      <c r="Q392" s="176">
        <v>0.0077000000000000002</v>
      </c>
      <c r="R392" s="176">
        <f>Q392*H392</f>
        <v>0.030800000000000001</v>
      </c>
      <c r="S392" s="176">
        <v>0</v>
      </c>
      <c r="T392" s="177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178" t="s">
        <v>165</v>
      </c>
      <c r="AT392" s="178" t="s">
        <v>257</v>
      </c>
      <c r="AU392" s="178" t="s">
        <v>89</v>
      </c>
      <c r="AY392" s="18" t="s">
        <v>123</v>
      </c>
      <c r="BE392" s="179">
        <f>IF(N392="základní",J392,0)</f>
        <v>0</v>
      </c>
      <c r="BF392" s="179">
        <f>IF(N392="snížená",J392,0)</f>
        <v>0</v>
      </c>
      <c r="BG392" s="179">
        <f>IF(N392="zákl. přenesená",J392,0)</f>
        <v>0</v>
      </c>
      <c r="BH392" s="179">
        <f>IF(N392="sníž. přenesená",J392,0)</f>
        <v>0</v>
      </c>
      <c r="BI392" s="179">
        <f>IF(N392="nulová",J392,0)</f>
        <v>0</v>
      </c>
      <c r="BJ392" s="18" t="s">
        <v>87</v>
      </c>
      <c r="BK392" s="179">
        <f>ROUND(I392*H392,2)</f>
        <v>0</v>
      </c>
      <c r="BL392" s="18" t="s">
        <v>130</v>
      </c>
      <c r="BM392" s="178" t="s">
        <v>685</v>
      </c>
    </row>
    <row r="393" s="13" customFormat="1">
      <c r="A393" s="13"/>
      <c r="B393" s="180"/>
      <c r="C393" s="13"/>
      <c r="D393" s="181" t="s">
        <v>132</v>
      </c>
      <c r="E393" s="182" t="s">
        <v>1</v>
      </c>
      <c r="F393" s="183" t="s">
        <v>686</v>
      </c>
      <c r="G393" s="13"/>
      <c r="H393" s="184">
        <v>4</v>
      </c>
      <c r="I393" s="185"/>
      <c r="J393" s="13"/>
      <c r="K393" s="13"/>
      <c r="L393" s="180"/>
      <c r="M393" s="186"/>
      <c r="N393" s="187"/>
      <c r="O393" s="187"/>
      <c r="P393" s="187"/>
      <c r="Q393" s="187"/>
      <c r="R393" s="187"/>
      <c r="S393" s="187"/>
      <c r="T393" s="18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82" t="s">
        <v>132</v>
      </c>
      <c r="AU393" s="182" t="s">
        <v>89</v>
      </c>
      <c r="AV393" s="13" t="s">
        <v>89</v>
      </c>
      <c r="AW393" s="13" t="s">
        <v>37</v>
      </c>
      <c r="AX393" s="13" t="s">
        <v>87</v>
      </c>
      <c r="AY393" s="182" t="s">
        <v>123</v>
      </c>
    </row>
    <row r="394" s="2" customFormat="1">
      <c r="A394" s="37"/>
      <c r="B394" s="166"/>
      <c r="C394" s="167" t="s">
        <v>687</v>
      </c>
      <c r="D394" s="167" t="s">
        <v>125</v>
      </c>
      <c r="E394" s="168" t="s">
        <v>688</v>
      </c>
      <c r="F394" s="169" t="s">
        <v>689</v>
      </c>
      <c r="G394" s="170" t="s">
        <v>275</v>
      </c>
      <c r="H394" s="171">
        <v>6</v>
      </c>
      <c r="I394" s="172"/>
      <c r="J394" s="173">
        <f>ROUND(I394*H394,2)</f>
        <v>0</v>
      </c>
      <c r="K394" s="169" t="s">
        <v>129</v>
      </c>
      <c r="L394" s="38"/>
      <c r="M394" s="174" t="s">
        <v>1</v>
      </c>
      <c r="N394" s="175" t="s">
        <v>44</v>
      </c>
      <c r="O394" s="76"/>
      <c r="P394" s="176">
        <f>O394*H394</f>
        <v>0</v>
      </c>
      <c r="Q394" s="176">
        <v>0</v>
      </c>
      <c r="R394" s="176">
        <f>Q394*H394</f>
        <v>0</v>
      </c>
      <c r="S394" s="176">
        <v>0.002</v>
      </c>
      <c r="T394" s="177">
        <f>S394*H394</f>
        <v>0.012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178" t="s">
        <v>130</v>
      </c>
      <c r="AT394" s="178" t="s">
        <v>125</v>
      </c>
      <c r="AU394" s="178" t="s">
        <v>89</v>
      </c>
      <c r="AY394" s="18" t="s">
        <v>123</v>
      </c>
      <c r="BE394" s="179">
        <f>IF(N394="základní",J394,0)</f>
        <v>0</v>
      </c>
      <c r="BF394" s="179">
        <f>IF(N394="snížená",J394,0)</f>
        <v>0</v>
      </c>
      <c r="BG394" s="179">
        <f>IF(N394="zákl. přenesená",J394,0)</f>
        <v>0</v>
      </c>
      <c r="BH394" s="179">
        <f>IF(N394="sníž. přenesená",J394,0)</f>
        <v>0</v>
      </c>
      <c r="BI394" s="179">
        <f>IF(N394="nulová",J394,0)</f>
        <v>0</v>
      </c>
      <c r="BJ394" s="18" t="s">
        <v>87</v>
      </c>
      <c r="BK394" s="179">
        <f>ROUND(I394*H394,2)</f>
        <v>0</v>
      </c>
      <c r="BL394" s="18" t="s">
        <v>130</v>
      </c>
      <c r="BM394" s="178" t="s">
        <v>690</v>
      </c>
    </row>
    <row r="395" s="2" customFormat="1" ht="16.5" customHeight="1">
      <c r="A395" s="37"/>
      <c r="B395" s="166"/>
      <c r="C395" s="167" t="s">
        <v>691</v>
      </c>
      <c r="D395" s="167" t="s">
        <v>125</v>
      </c>
      <c r="E395" s="168" t="s">
        <v>692</v>
      </c>
      <c r="F395" s="169" t="s">
        <v>693</v>
      </c>
      <c r="G395" s="170" t="s">
        <v>188</v>
      </c>
      <c r="H395" s="171">
        <v>820</v>
      </c>
      <c r="I395" s="172"/>
      <c r="J395" s="173">
        <f>ROUND(I395*H395,2)</f>
        <v>0</v>
      </c>
      <c r="K395" s="169" t="s">
        <v>129</v>
      </c>
      <c r="L395" s="38"/>
      <c r="M395" s="174" t="s">
        <v>1</v>
      </c>
      <c r="N395" s="175" t="s">
        <v>44</v>
      </c>
      <c r="O395" s="76"/>
      <c r="P395" s="176">
        <f>O395*H395</f>
        <v>0</v>
      </c>
      <c r="Q395" s="176">
        <v>0</v>
      </c>
      <c r="R395" s="176">
        <f>Q395*H395</f>
        <v>0</v>
      </c>
      <c r="S395" s="176">
        <v>0</v>
      </c>
      <c r="T395" s="177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178" t="s">
        <v>130</v>
      </c>
      <c r="AT395" s="178" t="s">
        <v>125</v>
      </c>
      <c r="AU395" s="178" t="s">
        <v>89</v>
      </c>
      <c r="AY395" s="18" t="s">
        <v>123</v>
      </c>
      <c r="BE395" s="179">
        <f>IF(N395="základní",J395,0)</f>
        <v>0</v>
      </c>
      <c r="BF395" s="179">
        <f>IF(N395="snížená",J395,0)</f>
        <v>0</v>
      </c>
      <c r="BG395" s="179">
        <f>IF(N395="zákl. přenesená",J395,0)</f>
        <v>0</v>
      </c>
      <c r="BH395" s="179">
        <f>IF(N395="sníž. přenesená",J395,0)</f>
        <v>0</v>
      </c>
      <c r="BI395" s="179">
        <f>IF(N395="nulová",J395,0)</f>
        <v>0</v>
      </c>
      <c r="BJ395" s="18" t="s">
        <v>87</v>
      </c>
      <c r="BK395" s="179">
        <f>ROUND(I395*H395,2)</f>
        <v>0</v>
      </c>
      <c r="BL395" s="18" t="s">
        <v>130</v>
      </c>
      <c r="BM395" s="178" t="s">
        <v>694</v>
      </c>
    </row>
    <row r="396" s="13" customFormat="1">
      <c r="A396" s="13"/>
      <c r="B396" s="180"/>
      <c r="C396" s="13"/>
      <c r="D396" s="181" t="s">
        <v>132</v>
      </c>
      <c r="E396" s="182" t="s">
        <v>1</v>
      </c>
      <c r="F396" s="183" t="s">
        <v>695</v>
      </c>
      <c r="G396" s="13"/>
      <c r="H396" s="184">
        <v>820</v>
      </c>
      <c r="I396" s="185"/>
      <c r="J396" s="13"/>
      <c r="K396" s="13"/>
      <c r="L396" s="180"/>
      <c r="M396" s="186"/>
      <c r="N396" s="187"/>
      <c r="O396" s="187"/>
      <c r="P396" s="187"/>
      <c r="Q396" s="187"/>
      <c r="R396" s="187"/>
      <c r="S396" s="187"/>
      <c r="T396" s="18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82" t="s">
        <v>132</v>
      </c>
      <c r="AU396" s="182" t="s">
        <v>89</v>
      </c>
      <c r="AV396" s="13" t="s">
        <v>89</v>
      </c>
      <c r="AW396" s="13" t="s">
        <v>37</v>
      </c>
      <c r="AX396" s="13" t="s">
        <v>87</v>
      </c>
      <c r="AY396" s="182" t="s">
        <v>123</v>
      </c>
    </row>
    <row r="397" s="2" customFormat="1" ht="16.5" customHeight="1">
      <c r="A397" s="37"/>
      <c r="B397" s="166"/>
      <c r="C397" s="167" t="s">
        <v>696</v>
      </c>
      <c r="D397" s="167" t="s">
        <v>125</v>
      </c>
      <c r="E397" s="168" t="s">
        <v>697</v>
      </c>
      <c r="F397" s="169" t="s">
        <v>698</v>
      </c>
      <c r="G397" s="170" t="s">
        <v>128</v>
      </c>
      <c r="H397" s="171">
        <v>230</v>
      </c>
      <c r="I397" s="172"/>
      <c r="J397" s="173">
        <f>ROUND(I397*H397,2)</f>
        <v>0</v>
      </c>
      <c r="K397" s="169" t="s">
        <v>129</v>
      </c>
      <c r="L397" s="38"/>
      <c r="M397" s="174" t="s">
        <v>1</v>
      </c>
      <c r="N397" s="175" t="s">
        <v>44</v>
      </c>
      <c r="O397" s="76"/>
      <c r="P397" s="176">
        <f>O397*H397</f>
        <v>0</v>
      </c>
      <c r="Q397" s="176">
        <v>1.0000000000000001E-05</v>
      </c>
      <c r="R397" s="176">
        <f>Q397*H397</f>
        <v>0.0023000000000000004</v>
      </c>
      <c r="S397" s="176">
        <v>0</v>
      </c>
      <c r="T397" s="177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178" t="s">
        <v>130</v>
      </c>
      <c r="AT397" s="178" t="s">
        <v>125</v>
      </c>
      <c r="AU397" s="178" t="s">
        <v>89</v>
      </c>
      <c r="AY397" s="18" t="s">
        <v>123</v>
      </c>
      <c r="BE397" s="179">
        <f>IF(N397="základní",J397,0)</f>
        <v>0</v>
      </c>
      <c r="BF397" s="179">
        <f>IF(N397="snížená",J397,0)</f>
        <v>0</v>
      </c>
      <c r="BG397" s="179">
        <f>IF(N397="zákl. přenesená",J397,0)</f>
        <v>0</v>
      </c>
      <c r="BH397" s="179">
        <f>IF(N397="sníž. přenesená",J397,0)</f>
        <v>0</v>
      </c>
      <c r="BI397" s="179">
        <f>IF(N397="nulová",J397,0)</f>
        <v>0</v>
      </c>
      <c r="BJ397" s="18" t="s">
        <v>87</v>
      </c>
      <c r="BK397" s="179">
        <f>ROUND(I397*H397,2)</f>
        <v>0</v>
      </c>
      <c r="BL397" s="18" t="s">
        <v>130</v>
      </c>
      <c r="BM397" s="178" t="s">
        <v>699</v>
      </c>
    </row>
    <row r="398" s="13" customFormat="1">
      <c r="A398" s="13"/>
      <c r="B398" s="180"/>
      <c r="C398" s="13"/>
      <c r="D398" s="181" t="s">
        <v>132</v>
      </c>
      <c r="E398" s="182" t="s">
        <v>1</v>
      </c>
      <c r="F398" s="183" t="s">
        <v>700</v>
      </c>
      <c r="G398" s="13"/>
      <c r="H398" s="184">
        <v>230</v>
      </c>
      <c r="I398" s="185"/>
      <c r="J398" s="13"/>
      <c r="K398" s="13"/>
      <c r="L398" s="180"/>
      <c r="M398" s="186"/>
      <c r="N398" s="187"/>
      <c r="O398" s="187"/>
      <c r="P398" s="187"/>
      <c r="Q398" s="187"/>
      <c r="R398" s="187"/>
      <c r="S398" s="187"/>
      <c r="T398" s="18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182" t="s">
        <v>132</v>
      </c>
      <c r="AU398" s="182" t="s">
        <v>89</v>
      </c>
      <c r="AV398" s="13" t="s">
        <v>89</v>
      </c>
      <c r="AW398" s="13" t="s">
        <v>37</v>
      </c>
      <c r="AX398" s="13" t="s">
        <v>87</v>
      </c>
      <c r="AY398" s="182" t="s">
        <v>123</v>
      </c>
    </row>
    <row r="399" s="2" customFormat="1">
      <c r="A399" s="37"/>
      <c r="B399" s="166"/>
      <c r="C399" s="167" t="s">
        <v>701</v>
      </c>
      <c r="D399" s="167" t="s">
        <v>125</v>
      </c>
      <c r="E399" s="168" t="s">
        <v>702</v>
      </c>
      <c r="F399" s="169" t="s">
        <v>703</v>
      </c>
      <c r="G399" s="170" t="s">
        <v>188</v>
      </c>
      <c r="H399" s="171">
        <v>120</v>
      </c>
      <c r="I399" s="172"/>
      <c r="J399" s="173">
        <f>ROUND(I399*H399,2)</f>
        <v>0</v>
      </c>
      <c r="K399" s="169" t="s">
        <v>129</v>
      </c>
      <c r="L399" s="38"/>
      <c r="M399" s="174" t="s">
        <v>1</v>
      </c>
      <c r="N399" s="175" t="s">
        <v>44</v>
      </c>
      <c r="O399" s="76"/>
      <c r="P399" s="176">
        <f>O399*H399</f>
        <v>0</v>
      </c>
      <c r="Q399" s="176">
        <v>0.00011</v>
      </c>
      <c r="R399" s="176">
        <f>Q399*H399</f>
        <v>0.0132</v>
      </c>
      <c r="S399" s="176">
        <v>0</v>
      </c>
      <c r="T399" s="177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178" t="s">
        <v>130</v>
      </c>
      <c r="AT399" s="178" t="s">
        <v>125</v>
      </c>
      <c r="AU399" s="178" t="s">
        <v>89</v>
      </c>
      <c r="AY399" s="18" t="s">
        <v>123</v>
      </c>
      <c r="BE399" s="179">
        <f>IF(N399="základní",J399,0)</f>
        <v>0</v>
      </c>
      <c r="BF399" s="179">
        <f>IF(N399="snížená",J399,0)</f>
        <v>0</v>
      </c>
      <c r="BG399" s="179">
        <f>IF(N399="zákl. přenesená",J399,0)</f>
        <v>0</v>
      </c>
      <c r="BH399" s="179">
        <f>IF(N399="sníž. přenesená",J399,0)</f>
        <v>0</v>
      </c>
      <c r="BI399" s="179">
        <f>IF(N399="nulová",J399,0)</f>
        <v>0</v>
      </c>
      <c r="BJ399" s="18" t="s">
        <v>87</v>
      </c>
      <c r="BK399" s="179">
        <f>ROUND(I399*H399,2)</f>
        <v>0</v>
      </c>
      <c r="BL399" s="18" t="s">
        <v>130</v>
      </c>
      <c r="BM399" s="178" t="s">
        <v>704</v>
      </c>
    </row>
    <row r="400" s="2" customFormat="1">
      <c r="A400" s="37"/>
      <c r="B400" s="166"/>
      <c r="C400" s="167" t="s">
        <v>705</v>
      </c>
      <c r="D400" s="167" t="s">
        <v>125</v>
      </c>
      <c r="E400" s="168" t="s">
        <v>706</v>
      </c>
      <c r="F400" s="169" t="s">
        <v>707</v>
      </c>
      <c r="G400" s="170" t="s">
        <v>188</v>
      </c>
      <c r="H400" s="171">
        <v>120</v>
      </c>
      <c r="I400" s="172"/>
      <c r="J400" s="173">
        <f>ROUND(I400*H400,2)</f>
        <v>0</v>
      </c>
      <c r="K400" s="169" t="s">
        <v>129</v>
      </c>
      <c r="L400" s="38"/>
      <c r="M400" s="174" t="s">
        <v>1</v>
      </c>
      <c r="N400" s="175" t="s">
        <v>44</v>
      </c>
      <c r="O400" s="76"/>
      <c r="P400" s="176">
        <f>O400*H400</f>
        <v>0</v>
      </c>
      <c r="Q400" s="176">
        <v>0.00033</v>
      </c>
      <c r="R400" s="176">
        <f>Q400*H400</f>
        <v>0.039599999999999996</v>
      </c>
      <c r="S400" s="176">
        <v>0</v>
      </c>
      <c r="T400" s="177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178" t="s">
        <v>130</v>
      </c>
      <c r="AT400" s="178" t="s">
        <v>125</v>
      </c>
      <c r="AU400" s="178" t="s">
        <v>89</v>
      </c>
      <c r="AY400" s="18" t="s">
        <v>123</v>
      </c>
      <c r="BE400" s="179">
        <f>IF(N400="základní",J400,0)</f>
        <v>0</v>
      </c>
      <c r="BF400" s="179">
        <f>IF(N400="snížená",J400,0)</f>
        <v>0</v>
      </c>
      <c r="BG400" s="179">
        <f>IF(N400="zákl. přenesená",J400,0)</f>
        <v>0</v>
      </c>
      <c r="BH400" s="179">
        <f>IF(N400="sníž. přenesená",J400,0)</f>
        <v>0</v>
      </c>
      <c r="BI400" s="179">
        <f>IF(N400="nulová",J400,0)</f>
        <v>0</v>
      </c>
      <c r="BJ400" s="18" t="s">
        <v>87</v>
      </c>
      <c r="BK400" s="179">
        <f>ROUND(I400*H400,2)</f>
        <v>0</v>
      </c>
      <c r="BL400" s="18" t="s">
        <v>130</v>
      </c>
      <c r="BM400" s="178" t="s">
        <v>708</v>
      </c>
    </row>
    <row r="401" s="2" customFormat="1">
      <c r="A401" s="37"/>
      <c r="B401" s="166"/>
      <c r="C401" s="167" t="s">
        <v>709</v>
      </c>
      <c r="D401" s="167" t="s">
        <v>125</v>
      </c>
      <c r="E401" s="168" t="s">
        <v>710</v>
      </c>
      <c r="F401" s="169" t="s">
        <v>711</v>
      </c>
      <c r="G401" s="170" t="s">
        <v>188</v>
      </c>
      <c r="H401" s="171">
        <v>230</v>
      </c>
      <c r="I401" s="172"/>
      <c r="J401" s="173">
        <f>ROUND(I401*H401,2)</f>
        <v>0</v>
      </c>
      <c r="K401" s="169" t="s">
        <v>129</v>
      </c>
      <c r="L401" s="38"/>
      <c r="M401" s="174" t="s">
        <v>1</v>
      </c>
      <c r="N401" s="175" t="s">
        <v>44</v>
      </c>
      <c r="O401" s="76"/>
      <c r="P401" s="176">
        <f>O401*H401</f>
        <v>0</v>
      </c>
      <c r="Q401" s="176">
        <v>0.00011</v>
      </c>
      <c r="R401" s="176">
        <f>Q401*H401</f>
        <v>0.0253</v>
      </c>
      <c r="S401" s="176">
        <v>0</v>
      </c>
      <c r="T401" s="177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178" t="s">
        <v>130</v>
      </c>
      <c r="AT401" s="178" t="s">
        <v>125</v>
      </c>
      <c r="AU401" s="178" t="s">
        <v>89</v>
      </c>
      <c r="AY401" s="18" t="s">
        <v>123</v>
      </c>
      <c r="BE401" s="179">
        <f>IF(N401="základní",J401,0)</f>
        <v>0</v>
      </c>
      <c r="BF401" s="179">
        <f>IF(N401="snížená",J401,0)</f>
        <v>0</v>
      </c>
      <c r="BG401" s="179">
        <f>IF(N401="zákl. přenesená",J401,0)</f>
        <v>0</v>
      </c>
      <c r="BH401" s="179">
        <f>IF(N401="sníž. přenesená",J401,0)</f>
        <v>0</v>
      </c>
      <c r="BI401" s="179">
        <f>IF(N401="nulová",J401,0)</f>
        <v>0</v>
      </c>
      <c r="BJ401" s="18" t="s">
        <v>87</v>
      </c>
      <c r="BK401" s="179">
        <f>ROUND(I401*H401,2)</f>
        <v>0</v>
      </c>
      <c r="BL401" s="18" t="s">
        <v>130</v>
      </c>
      <c r="BM401" s="178" t="s">
        <v>712</v>
      </c>
    </row>
    <row r="402" s="2" customFormat="1">
      <c r="A402" s="37"/>
      <c r="B402" s="166"/>
      <c r="C402" s="167" t="s">
        <v>713</v>
      </c>
      <c r="D402" s="167" t="s">
        <v>125</v>
      </c>
      <c r="E402" s="168" t="s">
        <v>714</v>
      </c>
      <c r="F402" s="169" t="s">
        <v>715</v>
      </c>
      <c r="G402" s="170" t="s">
        <v>188</v>
      </c>
      <c r="H402" s="171">
        <v>230</v>
      </c>
      <c r="I402" s="172"/>
      <c r="J402" s="173">
        <f>ROUND(I402*H402,2)</f>
        <v>0</v>
      </c>
      <c r="K402" s="169" t="s">
        <v>129</v>
      </c>
      <c r="L402" s="38"/>
      <c r="M402" s="174" t="s">
        <v>1</v>
      </c>
      <c r="N402" s="175" t="s">
        <v>44</v>
      </c>
      <c r="O402" s="76"/>
      <c r="P402" s="176">
        <f>O402*H402</f>
        <v>0</v>
      </c>
      <c r="Q402" s="176">
        <v>0.00033</v>
      </c>
      <c r="R402" s="176">
        <f>Q402*H402</f>
        <v>0.075899999999999995</v>
      </c>
      <c r="S402" s="176">
        <v>0</v>
      </c>
      <c r="T402" s="177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178" t="s">
        <v>130</v>
      </c>
      <c r="AT402" s="178" t="s">
        <v>125</v>
      </c>
      <c r="AU402" s="178" t="s">
        <v>89</v>
      </c>
      <c r="AY402" s="18" t="s">
        <v>123</v>
      </c>
      <c r="BE402" s="179">
        <f>IF(N402="základní",J402,0)</f>
        <v>0</v>
      </c>
      <c r="BF402" s="179">
        <f>IF(N402="snížená",J402,0)</f>
        <v>0</v>
      </c>
      <c r="BG402" s="179">
        <f>IF(N402="zákl. přenesená",J402,0)</f>
        <v>0</v>
      </c>
      <c r="BH402" s="179">
        <f>IF(N402="sníž. přenesená",J402,0)</f>
        <v>0</v>
      </c>
      <c r="BI402" s="179">
        <f>IF(N402="nulová",J402,0)</f>
        <v>0</v>
      </c>
      <c r="BJ402" s="18" t="s">
        <v>87</v>
      </c>
      <c r="BK402" s="179">
        <f>ROUND(I402*H402,2)</f>
        <v>0</v>
      </c>
      <c r="BL402" s="18" t="s">
        <v>130</v>
      </c>
      <c r="BM402" s="178" t="s">
        <v>716</v>
      </c>
    </row>
    <row r="403" s="2" customFormat="1">
      <c r="A403" s="37"/>
      <c r="B403" s="166"/>
      <c r="C403" s="167" t="s">
        <v>717</v>
      </c>
      <c r="D403" s="167" t="s">
        <v>125</v>
      </c>
      <c r="E403" s="168" t="s">
        <v>718</v>
      </c>
      <c r="F403" s="169" t="s">
        <v>719</v>
      </c>
      <c r="G403" s="170" t="s">
        <v>188</v>
      </c>
      <c r="H403" s="171">
        <v>120</v>
      </c>
      <c r="I403" s="172"/>
      <c r="J403" s="173">
        <f>ROUND(I403*H403,2)</f>
        <v>0</v>
      </c>
      <c r="K403" s="169" t="s">
        <v>129</v>
      </c>
      <c r="L403" s="38"/>
      <c r="M403" s="174" t="s">
        <v>1</v>
      </c>
      <c r="N403" s="175" t="s">
        <v>44</v>
      </c>
      <c r="O403" s="76"/>
      <c r="P403" s="176">
        <f>O403*H403</f>
        <v>0</v>
      </c>
      <c r="Q403" s="176">
        <v>4.0000000000000003E-05</v>
      </c>
      <c r="R403" s="176">
        <f>Q403*H403</f>
        <v>0.0048000000000000004</v>
      </c>
      <c r="S403" s="176">
        <v>0</v>
      </c>
      <c r="T403" s="177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178" t="s">
        <v>130</v>
      </c>
      <c r="AT403" s="178" t="s">
        <v>125</v>
      </c>
      <c r="AU403" s="178" t="s">
        <v>89</v>
      </c>
      <c r="AY403" s="18" t="s">
        <v>123</v>
      </c>
      <c r="BE403" s="179">
        <f>IF(N403="základní",J403,0)</f>
        <v>0</v>
      </c>
      <c r="BF403" s="179">
        <f>IF(N403="snížená",J403,0)</f>
        <v>0</v>
      </c>
      <c r="BG403" s="179">
        <f>IF(N403="zákl. přenesená",J403,0)</f>
        <v>0</v>
      </c>
      <c r="BH403" s="179">
        <f>IF(N403="sníž. přenesená",J403,0)</f>
        <v>0</v>
      </c>
      <c r="BI403" s="179">
        <f>IF(N403="nulová",J403,0)</f>
        <v>0</v>
      </c>
      <c r="BJ403" s="18" t="s">
        <v>87</v>
      </c>
      <c r="BK403" s="179">
        <f>ROUND(I403*H403,2)</f>
        <v>0</v>
      </c>
      <c r="BL403" s="18" t="s">
        <v>130</v>
      </c>
      <c r="BM403" s="178" t="s">
        <v>720</v>
      </c>
    </row>
    <row r="404" s="2" customFormat="1">
      <c r="A404" s="37"/>
      <c r="B404" s="166"/>
      <c r="C404" s="167" t="s">
        <v>721</v>
      </c>
      <c r="D404" s="167" t="s">
        <v>125</v>
      </c>
      <c r="E404" s="168" t="s">
        <v>722</v>
      </c>
      <c r="F404" s="169" t="s">
        <v>723</v>
      </c>
      <c r="G404" s="170" t="s">
        <v>188</v>
      </c>
      <c r="H404" s="171">
        <v>120</v>
      </c>
      <c r="I404" s="172"/>
      <c r="J404" s="173">
        <f>ROUND(I404*H404,2)</f>
        <v>0</v>
      </c>
      <c r="K404" s="169" t="s">
        <v>129</v>
      </c>
      <c r="L404" s="38"/>
      <c r="M404" s="174" t="s">
        <v>1</v>
      </c>
      <c r="N404" s="175" t="s">
        <v>44</v>
      </c>
      <c r="O404" s="76"/>
      <c r="P404" s="176">
        <f>O404*H404</f>
        <v>0</v>
      </c>
      <c r="Q404" s="176">
        <v>0.00011</v>
      </c>
      <c r="R404" s="176">
        <f>Q404*H404</f>
        <v>0.0132</v>
      </c>
      <c r="S404" s="176">
        <v>0</v>
      </c>
      <c r="T404" s="177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178" t="s">
        <v>130</v>
      </c>
      <c r="AT404" s="178" t="s">
        <v>125</v>
      </c>
      <c r="AU404" s="178" t="s">
        <v>89</v>
      </c>
      <c r="AY404" s="18" t="s">
        <v>123</v>
      </c>
      <c r="BE404" s="179">
        <f>IF(N404="základní",J404,0)</f>
        <v>0</v>
      </c>
      <c r="BF404" s="179">
        <f>IF(N404="snížená",J404,0)</f>
        <v>0</v>
      </c>
      <c r="BG404" s="179">
        <f>IF(N404="zákl. přenesená",J404,0)</f>
        <v>0</v>
      </c>
      <c r="BH404" s="179">
        <f>IF(N404="sníž. přenesená",J404,0)</f>
        <v>0</v>
      </c>
      <c r="BI404" s="179">
        <f>IF(N404="nulová",J404,0)</f>
        <v>0</v>
      </c>
      <c r="BJ404" s="18" t="s">
        <v>87</v>
      </c>
      <c r="BK404" s="179">
        <f>ROUND(I404*H404,2)</f>
        <v>0</v>
      </c>
      <c r="BL404" s="18" t="s">
        <v>130</v>
      </c>
      <c r="BM404" s="178" t="s">
        <v>724</v>
      </c>
    </row>
    <row r="405" s="2" customFormat="1">
      <c r="A405" s="37"/>
      <c r="B405" s="166"/>
      <c r="C405" s="167" t="s">
        <v>725</v>
      </c>
      <c r="D405" s="167" t="s">
        <v>125</v>
      </c>
      <c r="E405" s="168" t="s">
        <v>726</v>
      </c>
      <c r="F405" s="169" t="s">
        <v>727</v>
      </c>
      <c r="G405" s="170" t="s">
        <v>188</v>
      </c>
      <c r="H405" s="171">
        <v>140</v>
      </c>
      <c r="I405" s="172"/>
      <c r="J405" s="173">
        <f>ROUND(I405*H405,2)</f>
        <v>0</v>
      </c>
      <c r="K405" s="169" t="s">
        <v>129</v>
      </c>
      <c r="L405" s="38"/>
      <c r="M405" s="174" t="s">
        <v>1</v>
      </c>
      <c r="N405" s="175" t="s">
        <v>44</v>
      </c>
      <c r="O405" s="76"/>
      <c r="P405" s="176">
        <f>O405*H405</f>
        <v>0</v>
      </c>
      <c r="Q405" s="176">
        <v>0.00021000000000000001</v>
      </c>
      <c r="R405" s="176">
        <f>Q405*H405</f>
        <v>0.029400000000000003</v>
      </c>
      <c r="S405" s="176">
        <v>0</v>
      </c>
      <c r="T405" s="177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178" t="s">
        <v>130</v>
      </c>
      <c r="AT405" s="178" t="s">
        <v>125</v>
      </c>
      <c r="AU405" s="178" t="s">
        <v>89</v>
      </c>
      <c r="AY405" s="18" t="s">
        <v>123</v>
      </c>
      <c r="BE405" s="179">
        <f>IF(N405="základní",J405,0)</f>
        <v>0</v>
      </c>
      <c r="BF405" s="179">
        <f>IF(N405="snížená",J405,0)</f>
        <v>0</v>
      </c>
      <c r="BG405" s="179">
        <f>IF(N405="zákl. přenesená",J405,0)</f>
        <v>0</v>
      </c>
      <c r="BH405" s="179">
        <f>IF(N405="sníž. přenesená",J405,0)</f>
        <v>0</v>
      </c>
      <c r="BI405" s="179">
        <f>IF(N405="nulová",J405,0)</f>
        <v>0</v>
      </c>
      <c r="BJ405" s="18" t="s">
        <v>87</v>
      </c>
      <c r="BK405" s="179">
        <f>ROUND(I405*H405,2)</f>
        <v>0</v>
      </c>
      <c r="BL405" s="18" t="s">
        <v>130</v>
      </c>
      <c r="BM405" s="178" t="s">
        <v>728</v>
      </c>
    </row>
    <row r="406" s="2" customFormat="1">
      <c r="A406" s="37"/>
      <c r="B406" s="166"/>
      <c r="C406" s="167" t="s">
        <v>729</v>
      </c>
      <c r="D406" s="167" t="s">
        <v>125</v>
      </c>
      <c r="E406" s="168" t="s">
        <v>730</v>
      </c>
      <c r="F406" s="169" t="s">
        <v>731</v>
      </c>
      <c r="G406" s="170" t="s">
        <v>188</v>
      </c>
      <c r="H406" s="171">
        <v>140</v>
      </c>
      <c r="I406" s="172"/>
      <c r="J406" s="173">
        <f>ROUND(I406*H406,2)</f>
        <v>0</v>
      </c>
      <c r="K406" s="169" t="s">
        <v>129</v>
      </c>
      <c r="L406" s="38"/>
      <c r="M406" s="174" t="s">
        <v>1</v>
      </c>
      <c r="N406" s="175" t="s">
        <v>44</v>
      </c>
      <c r="O406" s="76"/>
      <c r="P406" s="176">
        <f>O406*H406</f>
        <v>0</v>
      </c>
      <c r="Q406" s="176">
        <v>0.00064999999999999997</v>
      </c>
      <c r="R406" s="176">
        <f>Q406*H406</f>
        <v>0.090999999999999998</v>
      </c>
      <c r="S406" s="176">
        <v>0</v>
      </c>
      <c r="T406" s="177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178" t="s">
        <v>130</v>
      </c>
      <c r="AT406" s="178" t="s">
        <v>125</v>
      </c>
      <c r="AU406" s="178" t="s">
        <v>89</v>
      </c>
      <c r="AY406" s="18" t="s">
        <v>123</v>
      </c>
      <c r="BE406" s="179">
        <f>IF(N406="základní",J406,0)</f>
        <v>0</v>
      </c>
      <c r="BF406" s="179">
        <f>IF(N406="snížená",J406,0)</f>
        <v>0</v>
      </c>
      <c r="BG406" s="179">
        <f>IF(N406="zákl. přenesená",J406,0)</f>
        <v>0</v>
      </c>
      <c r="BH406" s="179">
        <f>IF(N406="sníž. přenesená",J406,0)</f>
        <v>0</v>
      </c>
      <c r="BI406" s="179">
        <f>IF(N406="nulová",J406,0)</f>
        <v>0</v>
      </c>
      <c r="BJ406" s="18" t="s">
        <v>87</v>
      </c>
      <c r="BK406" s="179">
        <f>ROUND(I406*H406,2)</f>
        <v>0</v>
      </c>
      <c r="BL406" s="18" t="s">
        <v>130</v>
      </c>
      <c r="BM406" s="178" t="s">
        <v>732</v>
      </c>
    </row>
    <row r="407" s="2" customFormat="1">
      <c r="A407" s="37"/>
      <c r="B407" s="166"/>
      <c r="C407" s="167" t="s">
        <v>733</v>
      </c>
      <c r="D407" s="167" t="s">
        <v>125</v>
      </c>
      <c r="E407" s="168" t="s">
        <v>734</v>
      </c>
      <c r="F407" s="169" t="s">
        <v>735</v>
      </c>
      <c r="G407" s="170" t="s">
        <v>188</v>
      </c>
      <c r="H407" s="171">
        <v>210</v>
      </c>
      <c r="I407" s="172"/>
      <c r="J407" s="173">
        <f>ROUND(I407*H407,2)</f>
        <v>0</v>
      </c>
      <c r="K407" s="169" t="s">
        <v>129</v>
      </c>
      <c r="L407" s="38"/>
      <c r="M407" s="174" t="s">
        <v>1</v>
      </c>
      <c r="N407" s="175" t="s">
        <v>44</v>
      </c>
      <c r="O407" s="76"/>
      <c r="P407" s="176">
        <f>O407*H407</f>
        <v>0</v>
      </c>
      <c r="Q407" s="176">
        <v>0.00011</v>
      </c>
      <c r="R407" s="176">
        <f>Q407*H407</f>
        <v>0.023100000000000002</v>
      </c>
      <c r="S407" s="176">
        <v>0</v>
      </c>
      <c r="T407" s="177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178" t="s">
        <v>130</v>
      </c>
      <c r="AT407" s="178" t="s">
        <v>125</v>
      </c>
      <c r="AU407" s="178" t="s">
        <v>89</v>
      </c>
      <c r="AY407" s="18" t="s">
        <v>123</v>
      </c>
      <c r="BE407" s="179">
        <f>IF(N407="základní",J407,0)</f>
        <v>0</v>
      </c>
      <c r="BF407" s="179">
        <f>IF(N407="snížená",J407,0)</f>
        <v>0</v>
      </c>
      <c r="BG407" s="179">
        <f>IF(N407="zákl. přenesená",J407,0)</f>
        <v>0</v>
      </c>
      <c r="BH407" s="179">
        <f>IF(N407="sníž. přenesená",J407,0)</f>
        <v>0</v>
      </c>
      <c r="BI407" s="179">
        <f>IF(N407="nulová",J407,0)</f>
        <v>0</v>
      </c>
      <c r="BJ407" s="18" t="s">
        <v>87</v>
      </c>
      <c r="BK407" s="179">
        <f>ROUND(I407*H407,2)</f>
        <v>0</v>
      </c>
      <c r="BL407" s="18" t="s">
        <v>130</v>
      </c>
      <c r="BM407" s="178" t="s">
        <v>736</v>
      </c>
    </row>
    <row r="408" s="2" customFormat="1">
      <c r="A408" s="37"/>
      <c r="B408" s="166"/>
      <c r="C408" s="167" t="s">
        <v>737</v>
      </c>
      <c r="D408" s="167" t="s">
        <v>125</v>
      </c>
      <c r="E408" s="168" t="s">
        <v>738</v>
      </c>
      <c r="F408" s="169" t="s">
        <v>739</v>
      </c>
      <c r="G408" s="170" t="s">
        <v>188</v>
      </c>
      <c r="H408" s="171">
        <v>210</v>
      </c>
      <c r="I408" s="172"/>
      <c r="J408" s="173">
        <f>ROUND(I408*H408,2)</f>
        <v>0</v>
      </c>
      <c r="K408" s="169" t="s">
        <v>129</v>
      </c>
      <c r="L408" s="38"/>
      <c r="M408" s="174" t="s">
        <v>1</v>
      </c>
      <c r="N408" s="175" t="s">
        <v>44</v>
      </c>
      <c r="O408" s="76"/>
      <c r="P408" s="176">
        <f>O408*H408</f>
        <v>0</v>
      </c>
      <c r="Q408" s="176">
        <v>0.00038000000000000002</v>
      </c>
      <c r="R408" s="176">
        <f>Q408*H408</f>
        <v>0.07980000000000001</v>
      </c>
      <c r="S408" s="176">
        <v>0</v>
      </c>
      <c r="T408" s="177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178" t="s">
        <v>130</v>
      </c>
      <c r="AT408" s="178" t="s">
        <v>125</v>
      </c>
      <c r="AU408" s="178" t="s">
        <v>89</v>
      </c>
      <c r="AY408" s="18" t="s">
        <v>123</v>
      </c>
      <c r="BE408" s="179">
        <f>IF(N408="základní",J408,0)</f>
        <v>0</v>
      </c>
      <c r="BF408" s="179">
        <f>IF(N408="snížená",J408,0)</f>
        <v>0</v>
      </c>
      <c r="BG408" s="179">
        <f>IF(N408="zákl. přenesená",J408,0)</f>
        <v>0</v>
      </c>
      <c r="BH408" s="179">
        <f>IF(N408="sníž. přenesená",J408,0)</f>
        <v>0</v>
      </c>
      <c r="BI408" s="179">
        <f>IF(N408="nulová",J408,0)</f>
        <v>0</v>
      </c>
      <c r="BJ408" s="18" t="s">
        <v>87</v>
      </c>
      <c r="BK408" s="179">
        <f>ROUND(I408*H408,2)</f>
        <v>0</v>
      </c>
      <c r="BL408" s="18" t="s">
        <v>130</v>
      </c>
      <c r="BM408" s="178" t="s">
        <v>740</v>
      </c>
    </row>
    <row r="409" s="2" customFormat="1">
      <c r="A409" s="37"/>
      <c r="B409" s="166"/>
      <c r="C409" s="167" t="s">
        <v>741</v>
      </c>
      <c r="D409" s="167" t="s">
        <v>125</v>
      </c>
      <c r="E409" s="168" t="s">
        <v>742</v>
      </c>
      <c r="F409" s="169" t="s">
        <v>743</v>
      </c>
      <c r="G409" s="170" t="s">
        <v>128</v>
      </c>
      <c r="H409" s="171">
        <v>200</v>
      </c>
      <c r="I409" s="172"/>
      <c r="J409" s="173">
        <f>ROUND(I409*H409,2)</f>
        <v>0</v>
      </c>
      <c r="K409" s="169" t="s">
        <v>129</v>
      </c>
      <c r="L409" s="38"/>
      <c r="M409" s="174" t="s">
        <v>1</v>
      </c>
      <c r="N409" s="175" t="s">
        <v>44</v>
      </c>
      <c r="O409" s="76"/>
      <c r="P409" s="176">
        <f>O409*H409</f>
        <v>0</v>
      </c>
      <c r="Q409" s="176">
        <v>0.00084999999999999995</v>
      </c>
      <c r="R409" s="176">
        <f>Q409*H409</f>
        <v>0.16999999999999998</v>
      </c>
      <c r="S409" s="176">
        <v>0</v>
      </c>
      <c r="T409" s="177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178" t="s">
        <v>130</v>
      </c>
      <c r="AT409" s="178" t="s">
        <v>125</v>
      </c>
      <c r="AU409" s="178" t="s">
        <v>89</v>
      </c>
      <c r="AY409" s="18" t="s">
        <v>123</v>
      </c>
      <c r="BE409" s="179">
        <f>IF(N409="základní",J409,0)</f>
        <v>0</v>
      </c>
      <c r="BF409" s="179">
        <f>IF(N409="snížená",J409,0)</f>
        <v>0</v>
      </c>
      <c r="BG409" s="179">
        <f>IF(N409="zákl. přenesená",J409,0)</f>
        <v>0</v>
      </c>
      <c r="BH409" s="179">
        <f>IF(N409="sníž. přenesená",J409,0)</f>
        <v>0</v>
      </c>
      <c r="BI409" s="179">
        <f>IF(N409="nulová",J409,0)</f>
        <v>0</v>
      </c>
      <c r="BJ409" s="18" t="s">
        <v>87</v>
      </c>
      <c r="BK409" s="179">
        <f>ROUND(I409*H409,2)</f>
        <v>0</v>
      </c>
      <c r="BL409" s="18" t="s">
        <v>130</v>
      </c>
      <c r="BM409" s="178" t="s">
        <v>744</v>
      </c>
    </row>
    <row r="410" s="2" customFormat="1">
      <c r="A410" s="37"/>
      <c r="B410" s="166"/>
      <c r="C410" s="167" t="s">
        <v>745</v>
      </c>
      <c r="D410" s="167" t="s">
        <v>125</v>
      </c>
      <c r="E410" s="168" t="s">
        <v>746</v>
      </c>
      <c r="F410" s="169" t="s">
        <v>747</v>
      </c>
      <c r="G410" s="170" t="s">
        <v>128</v>
      </c>
      <c r="H410" s="171">
        <v>200</v>
      </c>
      <c r="I410" s="172"/>
      <c r="J410" s="173">
        <f>ROUND(I410*H410,2)</f>
        <v>0</v>
      </c>
      <c r="K410" s="169" t="s">
        <v>129</v>
      </c>
      <c r="L410" s="38"/>
      <c r="M410" s="174" t="s">
        <v>1</v>
      </c>
      <c r="N410" s="175" t="s">
        <v>44</v>
      </c>
      <c r="O410" s="76"/>
      <c r="P410" s="176">
        <f>O410*H410</f>
        <v>0</v>
      </c>
      <c r="Q410" s="176">
        <v>0.0025999999999999999</v>
      </c>
      <c r="R410" s="176">
        <f>Q410*H410</f>
        <v>0.52000000000000002</v>
      </c>
      <c r="S410" s="176">
        <v>0</v>
      </c>
      <c r="T410" s="177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178" t="s">
        <v>130</v>
      </c>
      <c r="AT410" s="178" t="s">
        <v>125</v>
      </c>
      <c r="AU410" s="178" t="s">
        <v>89</v>
      </c>
      <c r="AY410" s="18" t="s">
        <v>123</v>
      </c>
      <c r="BE410" s="179">
        <f>IF(N410="základní",J410,0)</f>
        <v>0</v>
      </c>
      <c r="BF410" s="179">
        <f>IF(N410="snížená",J410,0)</f>
        <v>0</v>
      </c>
      <c r="BG410" s="179">
        <f>IF(N410="zákl. přenesená",J410,0)</f>
        <v>0</v>
      </c>
      <c r="BH410" s="179">
        <f>IF(N410="sníž. přenesená",J410,0)</f>
        <v>0</v>
      </c>
      <c r="BI410" s="179">
        <f>IF(N410="nulová",J410,0)</f>
        <v>0</v>
      </c>
      <c r="BJ410" s="18" t="s">
        <v>87</v>
      </c>
      <c r="BK410" s="179">
        <f>ROUND(I410*H410,2)</f>
        <v>0</v>
      </c>
      <c r="BL410" s="18" t="s">
        <v>130</v>
      </c>
      <c r="BM410" s="178" t="s">
        <v>748</v>
      </c>
    </row>
    <row r="411" s="2" customFormat="1">
      <c r="A411" s="37"/>
      <c r="B411" s="166"/>
      <c r="C411" s="167" t="s">
        <v>749</v>
      </c>
      <c r="D411" s="167" t="s">
        <v>125</v>
      </c>
      <c r="E411" s="168" t="s">
        <v>750</v>
      </c>
      <c r="F411" s="169" t="s">
        <v>751</v>
      </c>
      <c r="G411" s="170" t="s">
        <v>128</v>
      </c>
      <c r="H411" s="171">
        <v>30</v>
      </c>
      <c r="I411" s="172"/>
      <c r="J411" s="173">
        <f>ROUND(I411*H411,2)</f>
        <v>0</v>
      </c>
      <c r="K411" s="169" t="s">
        <v>129</v>
      </c>
      <c r="L411" s="38"/>
      <c r="M411" s="174" t="s">
        <v>1</v>
      </c>
      <c r="N411" s="175" t="s">
        <v>44</v>
      </c>
      <c r="O411" s="76"/>
      <c r="P411" s="176">
        <f>O411*H411</f>
        <v>0</v>
      </c>
      <c r="Q411" s="176">
        <v>0.0014499999999999999</v>
      </c>
      <c r="R411" s="176">
        <f>Q411*H411</f>
        <v>0.043499999999999997</v>
      </c>
      <c r="S411" s="176">
        <v>0</v>
      </c>
      <c r="T411" s="177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178" t="s">
        <v>130</v>
      </c>
      <c r="AT411" s="178" t="s">
        <v>125</v>
      </c>
      <c r="AU411" s="178" t="s">
        <v>89</v>
      </c>
      <c r="AY411" s="18" t="s">
        <v>123</v>
      </c>
      <c r="BE411" s="179">
        <f>IF(N411="základní",J411,0)</f>
        <v>0</v>
      </c>
      <c r="BF411" s="179">
        <f>IF(N411="snížená",J411,0)</f>
        <v>0</v>
      </c>
      <c r="BG411" s="179">
        <f>IF(N411="zákl. přenesená",J411,0)</f>
        <v>0</v>
      </c>
      <c r="BH411" s="179">
        <f>IF(N411="sníž. přenesená",J411,0)</f>
        <v>0</v>
      </c>
      <c r="BI411" s="179">
        <f>IF(N411="nulová",J411,0)</f>
        <v>0</v>
      </c>
      <c r="BJ411" s="18" t="s">
        <v>87</v>
      </c>
      <c r="BK411" s="179">
        <f>ROUND(I411*H411,2)</f>
        <v>0</v>
      </c>
      <c r="BL411" s="18" t="s">
        <v>130</v>
      </c>
      <c r="BM411" s="178" t="s">
        <v>752</v>
      </c>
    </row>
    <row r="412" s="2" customFormat="1">
      <c r="A412" s="37"/>
      <c r="B412" s="166"/>
      <c r="C412" s="167" t="s">
        <v>753</v>
      </c>
      <c r="D412" s="167" t="s">
        <v>125</v>
      </c>
      <c r="E412" s="168" t="s">
        <v>754</v>
      </c>
      <c r="F412" s="169" t="s">
        <v>755</v>
      </c>
      <c r="G412" s="170" t="s">
        <v>128</v>
      </c>
      <c r="H412" s="171">
        <v>30</v>
      </c>
      <c r="I412" s="172"/>
      <c r="J412" s="173">
        <f>ROUND(I412*H412,2)</f>
        <v>0</v>
      </c>
      <c r="K412" s="169" t="s">
        <v>129</v>
      </c>
      <c r="L412" s="38"/>
      <c r="M412" s="174" t="s">
        <v>1</v>
      </c>
      <c r="N412" s="175" t="s">
        <v>44</v>
      </c>
      <c r="O412" s="76"/>
      <c r="P412" s="176">
        <f>O412*H412</f>
        <v>0</v>
      </c>
      <c r="Q412" s="176">
        <v>0.0025999999999999999</v>
      </c>
      <c r="R412" s="176">
        <f>Q412*H412</f>
        <v>0.078</v>
      </c>
      <c r="S412" s="176">
        <v>0</v>
      </c>
      <c r="T412" s="177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178" t="s">
        <v>130</v>
      </c>
      <c r="AT412" s="178" t="s">
        <v>125</v>
      </c>
      <c r="AU412" s="178" t="s">
        <v>89</v>
      </c>
      <c r="AY412" s="18" t="s">
        <v>123</v>
      </c>
      <c r="BE412" s="179">
        <f>IF(N412="základní",J412,0)</f>
        <v>0</v>
      </c>
      <c r="BF412" s="179">
        <f>IF(N412="snížená",J412,0)</f>
        <v>0</v>
      </c>
      <c r="BG412" s="179">
        <f>IF(N412="zákl. přenesená",J412,0)</f>
        <v>0</v>
      </c>
      <c r="BH412" s="179">
        <f>IF(N412="sníž. přenesená",J412,0)</f>
        <v>0</v>
      </c>
      <c r="BI412" s="179">
        <f>IF(N412="nulová",J412,0)</f>
        <v>0</v>
      </c>
      <c r="BJ412" s="18" t="s">
        <v>87</v>
      </c>
      <c r="BK412" s="179">
        <f>ROUND(I412*H412,2)</f>
        <v>0</v>
      </c>
      <c r="BL412" s="18" t="s">
        <v>130</v>
      </c>
      <c r="BM412" s="178" t="s">
        <v>756</v>
      </c>
    </row>
    <row r="413" s="12" customFormat="1" ht="22.8" customHeight="1">
      <c r="A413" s="12"/>
      <c r="B413" s="153"/>
      <c r="C413" s="12"/>
      <c r="D413" s="154" t="s">
        <v>78</v>
      </c>
      <c r="E413" s="164" t="s">
        <v>757</v>
      </c>
      <c r="F413" s="164" t="s">
        <v>758</v>
      </c>
      <c r="G413" s="12"/>
      <c r="H413" s="12"/>
      <c r="I413" s="156"/>
      <c r="J413" s="165">
        <f>BK413</f>
        <v>0</v>
      </c>
      <c r="K413" s="12"/>
      <c r="L413" s="153"/>
      <c r="M413" s="158"/>
      <c r="N413" s="159"/>
      <c r="O413" s="159"/>
      <c r="P413" s="160">
        <f>SUM(P414:P417)</f>
        <v>0</v>
      </c>
      <c r="Q413" s="159"/>
      <c r="R413" s="160">
        <f>SUM(R414:R417)</f>
        <v>0</v>
      </c>
      <c r="S413" s="159"/>
      <c r="T413" s="161">
        <f>SUM(T414:T417)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154" t="s">
        <v>87</v>
      </c>
      <c r="AT413" s="162" t="s">
        <v>78</v>
      </c>
      <c r="AU413" s="162" t="s">
        <v>87</v>
      </c>
      <c r="AY413" s="154" t="s">
        <v>123</v>
      </c>
      <c r="BK413" s="163">
        <f>SUM(BK414:BK417)</f>
        <v>0</v>
      </c>
    </row>
    <row r="414" s="2" customFormat="1" ht="33" customHeight="1">
      <c r="A414" s="37"/>
      <c r="B414" s="166"/>
      <c r="C414" s="167" t="s">
        <v>759</v>
      </c>
      <c r="D414" s="167" t="s">
        <v>125</v>
      </c>
      <c r="E414" s="168" t="s">
        <v>760</v>
      </c>
      <c r="F414" s="169" t="s">
        <v>761</v>
      </c>
      <c r="G414" s="170" t="s">
        <v>224</v>
      </c>
      <c r="H414" s="171">
        <v>668.005</v>
      </c>
      <c r="I414" s="172"/>
      <c r="J414" s="173">
        <f>ROUND(I414*H414,2)</f>
        <v>0</v>
      </c>
      <c r="K414" s="169" t="s">
        <v>129</v>
      </c>
      <c r="L414" s="38"/>
      <c r="M414" s="174" t="s">
        <v>1</v>
      </c>
      <c r="N414" s="175" t="s">
        <v>44</v>
      </c>
      <c r="O414" s="76"/>
      <c r="P414" s="176">
        <f>O414*H414</f>
        <v>0</v>
      </c>
      <c r="Q414" s="176">
        <v>0</v>
      </c>
      <c r="R414" s="176">
        <f>Q414*H414</f>
        <v>0</v>
      </c>
      <c r="S414" s="176">
        <v>0</v>
      </c>
      <c r="T414" s="177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178" t="s">
        <v>130</v>
      </c>
      <c r="AT414" s="178" t="s">
        <v>125</v>
      </c>
      <c r="AU414" s="178" t="s">
        <v>89</v>
      </c>
      <c r="AY414" s="18" t="s">
        <v>123</v>
      </c>
      <c r="BE414" s="179">
        <f>IF(N414="základní",J414,0)</f>
        <v>0</v>
      </c>
      <c r="BF414" s="179">
        <f>IF(N414="snížená",J414,0)</f>
        <v>0</v>
      </c>
      <c r="BG414" s="179">
        <f>IF(N414="zákl. přenesená",J414,0)</f>
        <v>0</v>
      </c>
      <c r="BH414" s="179">
        <f>IF(N414="sníž. přenesená",J414,0)</f>
        <v>0</v>
      </c>
      <c r="BI414" s="179">
        <f>IF(N414="nulová",J414,0)</f>
        <v>0</v>
      </c>
      <c r="BJ414" s="18" t="s">
        <v>87</v>
      </c>
      <c r="BK414" s="179">
        <f>ROUND(I414*H414,2)</f>
        <v>0</v>
      </c>
      <c r="BL414" s="18" t="s">
        <v>130</v>
      </c>
      <c r="BM414" s="178" t="s">
        <v>762</v>
      </c>
    </row>
    <row r="415" s="2" customFormat="1" ht="33" customHeight="1">
      <c r="A415" s="37"/>
      <c r="B415" s="166"/>
      <c r="C415" s="167" t="s">
        <v>763</v>
      </c>
      <c r="D415" s="167" t="s">
        <v>125</v>
      </c>
      <c r="E415" s="168" t="s">
        <v>764</v>
      </c>
      <c r="F415" s="169" t="s">
        <v>765</v>
      </c>
      <c r="G415" s="170" t="s">
        <v>224</v>
      </c>
      <c r="H415" s="171">
        <v>668.005</v>
      </c>
      <c r="I415" s="172"/>
      <c r="J415" s="173">
        <f>ROUND(I415*H415,2)</f>
        <v>0</v>
      </c>
      <c r="K415" s="169" t="s">
        <v>129</v>
      </c>
      <c r="L415" s="38"/>
      <c r="M415" s="174" t="s">
        <v>1</v>
      </c>
      <c r="N415" s="175" t="s">
        <v>44</v>
      </c>
      <c r="O415" s="76"/>
      <c r="P415" s="176">
        <f>O415*H415</f>
        <v>0</v>
      </c>
      <c r="Q415" s="176">
        <v>0</v>
      </c>
      <c r="R415" s="176">
        <f>Q415*H415</f>
        <v>0</v>
      </c>
      <c r="S415" s="176">
        <v>0</v>
      </c>
      <c r="T415" s="177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178" t="s">
        <v>130</v>
      </c>
      <c r="AT415" s="178" t="s">
        <v>125</v>
      </c>
      <c r="AU415" s="178" t="s">
        <v>89</v>
      </c>
      <c r="AY415" s="18" t="s">
        <v>123</v>
      </c>
      <c r="BE415" s="179">
        <f>IF(N415="základní",J415,0)</f>
        <v>0</v>
      </c>
      <c r="BF415" s="179">
        <f>IF(N415="snížená",J415,0)</f>
        <v>0</v>
      </c>
      <c r="BG415" s="179">
        <f>IF(N415="zákl. přenesená",J415,0)</f>
        <v>0</v>
      </c>
      <c r="BH415" s="179">
        <f>IF(N415="sníž. přenesená",J415,0)</f>
        <v>0</v>
      </c>
      <c r="BI415" s="179">
        <f>IF(N415="nulová",J415,0)</f>
        <v>0</v>
      </c>
      <c r="BJ415" s="18" t="s">
        <v>87</v>
      </c>
      <c r="BK415" s="179">
        <f>ROUND(I415*H415,2)</f>
        <v>0</v>
      </c>
      <c r="BL415" s="18" t="s">
        <v>130</v>
      </c>
      <c r="BM415" s="178" t="s">
        <v>766</v>
      </c>
    </row>
    <row r="416" s="2" customFormat="1">
      <c r="A416" s="37"/>
      <c r="B416" s="166"/>
      <c r="C416" s="167" t="s">
        <v>767</v>
      </c>
      <c r="D416" s="167" t="s">
        <v>125</v>
      </c>
      <c r="E416" s="168" t="s">
        <v>768</v>
      </c>
      <c r="F416" s="169" t="s">
        <v>769</v>
      </c>
      <c r="G416" s="170" t="s">
        <v>224</v>
      </c>
      <c r="H416" s="171">
        <v>3340.0250000000001</v>
      </c>
      <c r="I416" s="172"/>
      <c r="J416" s="173">
        <f>ROUND(I416*H416,2)</f>
        <v>0</v>
      </c>
      <c r="K416" s="169" t="s">
        <v>129</v>
      </c>
      <c r="L416" s="38"/>
      <c r="M416" s="174" t="s">
        <v>1</v>
      </c>
      <c r="N416" s="175" t="s">
        <v>44</v>
      </c>
      <c r="O416" s="76"/>
      <c r="P416" s="176">
        <f>O416*H416</f>
        <v>0</v>
      </c>
      <c r="Q416" s="176">
        <v>0</v>
      </c>
      <c r="R416" s="176">
        <f>Q416*H416</f>
        <v>0</v>
      </c>
      <c r="S416" s="176">
        <v>0</v>
      </c>
      <c r="T416" s="177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178" t="s">
        <v>130</v>
      </c>
      <c r="AT416" s="178" t="s">
        <v>125</v>
      </c>
      <c r="AU416" s="178" t="s">
        <v>89</v>
      </c>
      <c r="AY416" s="18" t="s">
        <v>123</v>
      </c>
      <c r="BE416" s="179">
        <f>IF(N416="základní",J416,0)</f>
        <v>0</v>
      </c>
      <c r="BF416" s="179">
        <f>IF(N416="snížená",J416,0)</f>
        <v>0</v>
      </c>
      <c r="BG416" s="179">
        <f>IF(N416="zákl. přenesená",J416,0)</f>
        <v>0</v>
      </c>
      <c r="BH416" s="179">
        <f>IF(N416="sníž. přenesená",J416,0)</f>
        <v>0</v>
      </c>
      <c r="BI416" s="179">
        <f>IF(N416="nulová",J416,0)</f>
        <v>0</v>
      </c>
      <c r="BJ416" s="18" t="s">
        <v>87</v>
      </c>
      <c r="BK416" s="179">
        <f>ROUND(I416*H416,2)</f>
        <v>0</v>
      </c>
      <c r="BL416" s="18" t="s">
        <v>130</v>
      </c>
      <c r="BM416" s="178" t="s">
        <v>770</v>
      </c>
    </row>
    <row r="417" s="13" customFormat="1">
      <c r="A417" s="13"/>
      <c r="B417" s="180"/>
      <c r="C417" s="13"/>
      <c r="D417" s="181" t="s">
        <v>132</v>
      </c>
      <c r="E417" s="182" t="s">
        <v>1</v>
      </c>
      <c r="F417" s="183" t="s">
        <v>771</v>
      </c>
      <c r="G417" s="13"/>
      <c r="H417" s="184">
        <v>3340.0250000000001</v>
      </c>
      <c r="I417" s="185"/>
      <c r="J417" s="13"/>
      <c r="K417" s="13"/>
      <c r="L417" s="180"/>
      <c r="M417" s="186"/>
      <c r="N417" s="187"/>
      <c r="O417" s="187"/>
      <c r="P417" s="187"/>
      <c r="Q417" s="187"/>
      <c r="R417" s="187"/>
      <c r="S417" s="187"/>
      <c r="T417" s="18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182" t="s">
        <v>132</v>
      </c>
      <c r="AU417" s="182" t="s">
        <v>89</v>
      </c>
      <c r="AV417" s="13" t="s">
        <v>89</v>
      </c>
      <c r="AW417" s="13" t="s">
        <v>37</v>
      </c>
      <c r="AX417" s="13" t="s">
        <v>87</v>
      </c>
      <c r="AY417" s="182" t="s">
        <v>123</v>
      </c>
    </row>
    <row r="418" s="12" customFormat="1" ht="22.8" customHeight="1">
      <c r="A418" s="12"/>
      <c r="B418" s="153"/>
      <c r="C418" s="12"/>
      <c r="D418" s="154" t="s">
        <v>78</v>
      </c>
      <c r="E418" s="164" t="s">
        <v>772</v>
      </c>
      <c r="F418" s="164" t="s">
        <v>773</v>
      </c>
      <c r="G418" s="12"/>
      <c r="H418" s="12"/>
      <c r="I418" s="156"/>
      <c r="J418" s="165">
        <f>BK418</f>
        <v>0</v>
      </c>
      <c r="K418" s="12"/>
      <c r="L418" s="153"/>
      <c r="M418" s="158"/>
      <c r="N418" s="159"/>
      <c r="O418" s="159"/>
      <c r="P418" s="160">
        <f>SUM(P419:P428)</f>
        <v>0</v>
      </c>
      <c r="Q418" s="159"/>
      <c r="R418" s="160">
        <f>SUM(R419:R428)</f>
        <v>0</v>
      </c>
      <c r="S418" s="159"/>
      <c r="T418" s="161">
        <f>SUM(T419:T428)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154" t="s">
        <v>87</v>
      </c>
      <c r="AT418" s="162" t="s">
        <v>78</v>
      </c>
      <c r="AU418" s="162" t="s">
        <v>87</v>
      </c>
      <c r="AY418" s="154" t="s">
        <v>123</v>
      </c>
      <c r="BK418" s="163">
        <f>SUM(BK419:BK428)</f>
        <v>0</v>
      </c>
    </row>
    <row r="419" s="2" customFormat="1" ht="33" customHeight="1">
      <c r="A419" s="37"/>
      <c r="B419" s="166"/>
      <c r="C419" s="167" t="s">
        <v>774</v>
      </c>
      <c r="D419" s="167" t="s">
        <v>125</v>
      </c>
      <c r="E419" s="168" t="s">
        <v>775</v>
      </c>
      <c r="F419" s="169" t="s">
        <v>776</v>
      </c>
      <c r="G419" s="170" t="s">
        <v>224</v>
      </c>
      <c r="H419" s="171">
        <v>87.814999999999998</v>
      </c>
      <c r="I419" s="172"/>
      <c r="J419" s="173">
        <f>ROUND(I419*H419,2)</f>
        <v>0</v>
      </c>
      <c r="K419" s="169" t="s">
        <v>129</v>
      </c>
      <c r="L419" s="38"/>
      <c r="M419" s="174" t="s">
        <v>1</v>
      </c>
      <c r="N419" s="175" t="s">
        <v>44</v>
      </c>
      <c r="O419" s="76"/>
      <c r="P419" s="176">
        <f>O419*H419</f>
        <v>0</v>
      </c>
      <c r="Q419" s="176">
        <v>0</v>
      </c>
      <c r="R419" s="176">
        <f>Q419*H419</f>
        <v>0</v>
      </c>
      <c r="S419" s="176">
        <v>0</v>
      </c>
      <c r="T419" s="177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178" t="s">
        <v>130</v>
      </c>
      <c r="AT419" s="178" t="s">
        <v>125</v>
      </c>
      <c r="AU419" s="178" t="s">
        <v>89</v>
      </c>
      <c r="AY419" s="18" t="s">
        <v>123</v>
      </c>
      <c r="BE419" s="179">
        <f>IF(N419="základní",J419,0)</f>
        <v>0</v>
      </c>
      <c r="BF419" s="179">
        <f>IF(N419="snížená",J419,0)</f>
        <v>0</v>
      </c>
      <c r="BG419" s="179">
        <f>IF(N419="zákl. přenesená",J419,0)</f>
        <v>0</v>
      </c>
      <c r="BH419" s="179">
        <f>IF(N419="sníž. přenesená",J419,0)</f>
        <v>0</v>
      </c>
      <c r="BI419" s="179">
        <f>IF(N419="nulová",J419,0)</f>
        <v>0</v>
      </c>
      <c r="BJ419" s="18" t="s">
        <v>87</v>
      </c>
      <c r="BK419" s="179">
        <f>ROUND(I419*H419,2)</f>
        <v>0</v>
      </c>
      <c r="BL419" s="18" t="s">
        <v>130</v>
      </c>
      <c r="BM419" s="178" t="s">
        <v>777</v>
      </c>
    </row>
    <row r="420" s="2" customFormat="1">
      <c r="A420" s="37"/>
      <c r="B420" s="166"/>
      <c r="C420" s="167" t="s">
        <v>778</v>
      </c>
      <c r="D420" s="167" t="s">
        <v>125</v>
      </c>
      <c r="E420" s="168" t="s">
        <v>779</v>
      </c>
      <c r="F420" s="169" t="s">
        <v>780</v>
      </c>
      <c r="G420" s="170" t="s">
        <v>224</v>
      </c>
      <c r="H420" s="171">
        <v>1229.4100000000001</v>
      </c>
      <c r="I420" s="172"/>
      <c r="J420" s="173">
        <f>ROUND(I420*H420,2)</f>
        <v>0</v>
      </c>
      <c r="K420" s="169" t="s">
        <v>129</v>
      </c>
      <c r="L420" s="38"/>
      <c r="M420" s="174" t="s">
        <v>1</v>
      </c>
      <c r="N420" s="175" t="s">
        <v>44</v>
      </c>
      <c r="O420" s="76"/>
      <c r="P420" s="176">
        <f>O420*H420</f>
        <v>0</v>
      </c>
      <c r="Q420" s="176">
        <v>0</v>
      </c>
      <c r="R420" s="176">
        <f>Q420*H420</f>
        <v>0</v>
      </c>
      <c r="S420" s="176">
        <v>0</v>
      </c>
      <c r="T420" s="177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178" t="s">
        <v>130</v>
      </c>
      <c r="AT420" s="178" t="s">
        <v>125</v>
      </c>
      <c r="AU420" s="178" t="s">
        <v>89</v>
      </c>
      <c r="AY420" s="18" t="s">
        <v>123</v>
      </c>
      <c r="BE420" s="179">
        <f>IF(N420="základní",J420,0)</f>
        <v>0</v>
      </c>
      <c r="BF420" s="179">
        <f>IF(N420="snížená",J420,0)</f>
        <v>0</v>
      </c>
      <c r="BG420" s="179">
        <f>IF(N420="zákl. přenesená",J420,0)</f>
        <v>0</v>
      </c>
      <c r="BH420" s="179">
        <f>IF(N420="sníž. přenesená",J420,0)</f>
        <v>0</v>
      </c>
      <c r="BI420" s="179">
        <f>IF(N420="nulová",J420,0)</f>
        <v>0</v>
      </c>
      <c r="BJ420" s="18" t="s">
        <v>87</v>
      </c>
      <c r="BK420" s="179">
        <f>ROUND(I420*H420,2)</f>
        <v>0</v>
      </c>
      <c r="BL420" s="18" t="s">
        <v>130</v>
      </c>
      <c r="BM420" s="178" t="s">
        <v>781</v>
      </c>
    </row>
    <row r="421" s="13" customFormat="1">
      <c r="A421" s="13"/>
      <c r="B421" s="180"/>
      <c r="C421" s="13"/>
      <c r="D421" s="181" t="s">
        <v>132</v>
      </c>
      <c r="E421" s="182" t="s">
        <v>1</v>
      </c>
      <c r="F421" s="183" t="s">
        <v>782</v>
      </c>
      <c r="G421" s="13"/>
      <c r="H421" s="184">
        <v>1229.4100000000001</v>
      </c>
      <c r="I421" s="185"/>
      <c r="J421" s="13"/>
      <c r="K421" s="13"/>
      <c r="L421" s="180"/>
      <c r="M421" s="186"/>
      <c r="N421" s="187"/>
      <c r="O421" s="187"/>
      <c r="P421" s="187"/>
      <c r="Q421" s="187"/>
      <c r="R421" s="187"/>
      <c r="S421" s="187"/>
      <c r="T421" s="18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182" t="s">
        <v>132</v>
      </c>
      <c r="AU421" s="182" t="s">
        <v>89</v>
      </c>
      <c r="AV421" s="13" t="s">
        <v>89</v>
      </c>
      <c r="AW421" s="13" t="s">
        <v>37</v>
      </c>
      <c r="AX421" s="13" t="s">
        <v>87</v>
      </c>
      <c r="AY421" s="182" t="s">
        <v>123</v>
      </c>
    </row>
    <row r="422" s="2" customFormat="1" ht="33" customHeight="1">
      <c r="A422" s="37"/>
      <c r="B422" s="166"/>
      <c r="C422" s="167" t="s">
        <v>783</v>
      </c>
      <c r="D422" s="167" t="s">
        <v>125</v>
      </c>
      <c r="E422" s="168" t="s">
        <v>784</v>
      </c>
      <c r="F422" s="169" t="s">
        <v>785</v>
      </c>
      <c r="G422" s="170" t="s">
        <v>224</v>
      </c>
      <c r="H422" s="171">
        <v>691.59799999999996</v>
      </c>
      <c r="I422" s="172"/>
      <c r="J422" s="173">
        <f>ROUND(I422*H422,2)</f>
        <v>0</v>
      </c>
      <c r="K422" s="169" t="s">
        <v>129</v>
      </c>
      <c r="L422" s="38"/>
      <c r="M422" s="174" t="s">
        <v>1</v>
      </c>
      <c r="N422" s="175" t="s">
        <v>44</v>
      </c>
      <c r="O422" s="76"/>
      <c r="P422" s="176">
        <f>O422*H422</f>
        <v>0</v>
      </c>
      <c r="Q422" s="176">
        <v>0</v>
      </c>
      <c r="R422" s="176">
        <f>Q422*H422</f>
        <v>0</v>
      </c>
      <c r="S422" s="176">
        <v>0</v>
      </c>
      <c r="T422" s="177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178" t="s">
        <v>130</v>
      </c>
      <c r="AT422" s="178" t="s">
        <v>125</v>
      </c>
      <c r="AU422" s="178" t="s">
        <v>89</v>
      </c>
      <c r="AY422" s="18" t="s">
        <v>123</v>
      </c>
      <c r="BE422" s="179">
        <f>IF(N422="základní",J422,0)</f>
        <v>0</v>
      </c>
      <c r="BF422" s="179">
        <f>IF(N422="snížená",J422,0)</f>
        <v>0</v>
      </c>
      <c r="BG422" s="179">
        <f>IF(N422="zákl. přenesená",J422,0)</f>
        <v>0</v>
      </c>
      <c r="BH422" s="179">
        <f>IF(N422="sníž. přenesená",J422,0)</f>
        <v>0</v>
      </c>
      <c r="BI422" s="179">
        <f>IF(N422="nulová",J422,0)</f>
        <v>0</v>
      </c>
      <c r="BJ422" s="18" t="s">
        <v>87</v>
      </c>
      <c r="BK422" s="179">
        <f>ROUND(I422*H422,2)</f>
        <v>0</v>
      </c>
      <c r="BL422" s="18" t="s">
        <v>130</v>
      </c>
      <c r="BM422" s="178" t="s">
        <v>786</v>
      </c>
    </row>
    <row r="423" s="2" customFormat="1">
      <c r="A423" s="37"/>
      <c r="B423" s="166"/>
      <c r="C423" s="167" t="s">
        <v>787</v>
      </c>
      <c r="D423" s="167" t="s">
        <v>125</v>
      </c>
      <c r="E423" s="168" t="s">
        <v>396</v>
      </c>
      <c r="F423" s="169" t="s">
        <v>229</v>
      </c>
      <c r="G423" s="170" t="s">
        <v>224</v>
      </c>
      <c r="H423" s="171">
        <v>664.42700000000002</v>
      </c>
      <c r="I423" s="172"/>
      <c r="J423" s="173">
        <f>ROUND(I423*H423,2)</f>
        <v>0</v>
      </c>
      <c r="K423" s="169" t="s">
        <v>129</v>
      </c>
      <c r="L423" s="38"/>
      <c r="M423" s="174" t="s">
        <v>1</v>
      </c>
      <c r="N423" s="175" t="s">
        <v>44</v>
      </c>
      <c r="O423" s="76"/>
      <c r="P423" s="176">
        <f>O423*H423</f>
        <v>0</v>
      </c>
      <c r="Q423" s="176">
        <v>0</v>
      </c>
      <c r="R423" s="176">
        <f>Q423*H423</f>
        <v>0</v>
      </c>
      <c r="S423" s="176">
        <v>0</v>
      </c>
      <c r="T423" s="177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178" t="s">
        <v>130</v>
      </c>
      <c r="AT423" s="178" t="s">
        <v>125</v>
      </c>
      <c r="AU423" s="178" t="s">
        <v>89</v>
      </c>
      <c r="AY423" s="18" t="s">
        <v>123</v>
      </c>
      <c r="BE423" s="179">
        <f>IF(N423="základní",J423,0)</f>
        <v>0</v>
      </c>
      <c r="BF423" s="179">
        <f>IF(N423="snížená",J423,0)</f>
        <v>0</v>
      </c>
      <c r="BG423" s="179">
        <f>IF(N423="zákl. přenesená",J423,0)</f>
        <v>0</v>
      </c>
      <c r="BH423" s="179">
        <f>IF(N423="sníž. přenesená",J423,0)</f>
        <v>0</v>
      </c>
      <c r="BI423" s="179">
        <f>IF(N423="nulová",J423,0)</f>
        <v>0</v>
      </c>
      <c r="BJ423" s="18" t="s">
        <v>87</v>
      </c>
      <c r="BK423" s="179">
        <f>ROUND(I423*H423,2)</f>
        <v>0</v>
      </c>
      <c r="BL423" s="18" t="s">
        <v>130</v>
      </c>
      <c r="BM423" s="178" t="s">
        <v>788</v>
      </c>
    </row>
    <row r="424" s="2" customFormat="1" ht="44.25" customHeight="1">
      <c r="A424" s="37"/>
      <c r="B424" s="166"/>
      <c r="C424" s="167" t="s">
        <v>789</v>
      </c>
      <c r="D424" s="167" t="s">
        <v>125</v>
      </c>
      <c r="E424" s="168" t="s">
        <v>790</v>
      </c>
      <c r="F424" s="169" t="s">
        <v>451</v>
      </c>
      <c r="G424" s="170" t="s">
        <v>224</v>
      </c>
      <c r="H424" s="171">
        <v>1275.288</v>
      </c>
      <c r="I424" s="172"/>
      <c r="J424" s="173">
        <f>ROUND(I424*H424,2)</f>
        <v>0</v>
      </c>
      <c r="K424" s="169" t="s">
        <v>129</v>
      </c>
      <c r="L424" s="38"/>
      <c r="M424" s="174" t="s">
        <v>1</v>
      </c>
      <c r="N424" s="175" t="s">
        <v>44</v>
      </c>
      <c r="O424" s="76"/>
      <c r="P424" s="176">
        <f>O424*H424</f>
        <v>0</v>
      </c>
      <c r="Q424" s="176">
        <v>0</v>
      </c>
      <c r="R424" s="176">
        <f>Q424*H424</f>
        <v>0</v>
      </c>
      <c r="S424" s="176">
        <v>0</v>
      </c>
      <c r="T424" s="177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178" t="s">
        <v>130</v>
      </c>
      <c r="AT424" s="178" t="s">
        <v>125</v>
      </c>
      <c r="AU424" s="178" t="s">
        <v>89</v>
      </c>
      <c r="AY424" s="18" t="s">
        <v>123</v>
      </c>
      <c r="BE424" s="179">
        <f>IF(N424="základní",J424,0)</f>
        <v>0</v>
      </c>
      <c r="BF424" s="179">
        <f>IF(N424="snížená",J424,0)</f>
        <v>0</v>
      </c>
      <c r="BG424" s="179">
        <f>IF(N424="zákl. přenesená",J424,0)</f>
        <v>0</v>
      </c>
      <c r="BH424" s="179">
        <f>IF(N424="sníž. přenesená",J424,0)</f>
        <v>0</v>
      </c>
      <c r="BI424" s="179">
        <f>IF(N424="nulová",J424,0)</f>
        <v>0</v>
      </c>
      <c r="BJ424" s="18" t="s">
        <v>87</v>
      </c>
      <c r="BK424" s="179">
        <f>ROUND(I424*H424,2)</f>
        <v>0</v>
      </c>
      <c r="BL424" s="18" t="s">
        <v>130</v>
      </c>
      <c r="BM424" s="178" t="s">
        <v>791</v>
      </c>
    </row>
    <row r="425" s="2" customFormat="1">
      <c r="A425" s="37"/>
      <c r="B425" s="166"/>
      <c r="C425" s="167" t="s">
        <v>792</v>
      </c>
      <c r="D425" s="167" t="s">
        <v>125</v>
      </c>
      <c r="E425" s="168" t="s">
        <v>454</v>
      </c>
      <c r="F425" s="169" t="s">
        <v>455</v>
      </c>
      <c r="G425" s="170" t="s">
        <v>224</v>
      </c>
      <c r="H425" s="171">
        <v>2631.3130000000001</v>
      </c>
      <c r="I425" s="172"/>
      <c r="J425" s="173">
        <f>ROUND(I425*H425,2)</f>
        <v>0</v>
      </c>
      <c r="K425" s="169" t="s">
        <v>129</v>
      </c>
      <c r="L425" s="38"/>
      <c r="M425" s="174" t="s">
        <v>1</v>
      </c>
      <c r="N425" s="175" t="s">
        <v>44</v>
      </c>
      <c r="O425" s="76"/>
      <c r="P425" s="176">
        <f>O425*H425</f>
        <v>0</v>
      </c>
      <c r="Q425" s="176">
        <v>0</v>
      </c>
      <c r="R425" s="176">
        <f>Q425*H425</f>
        <v>0</v>
      </c>
      <c r="S425" s="176">
        <v>0</v>
      </c>
      <c r="T425" s="177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178" t="s">
        <v>130</v>
      </c>
      <c r="AT425" s="178" t="s">
        <v>125</v>
      </c>
      <c r="AU425" s="178" t="s">
        <v>89</v>
      </c>
      <c r="AY425" s="18" t="s">
        <v>123</v>
      </c>
      <c r="BE425" s="179">
        <f>IF(N425="základní",J425,0)</f>
        <v>0</v>
      </c>
      <c r="BF425" s="179">
        <f>IF(N425="snížená",J425,0)</f>
        <v>0</v>
      </c>
      <c r="BG425" s="179">
        <f>IF(N425="zákl. přenesená",J425,0)</f>
        <v>0</v>
      </c>
      <c r="BH425" s="179">
        <f>IF(N425="sníž. přenesená",J425,0)</f>
        <v>0</v>
      </c>
      <c r="BI425" s="179">
        <f>IF(N425="nulová",J425,0)</f>
        <v>0</v>
      </c>
      <c r="BJ425" s="18" t="s">
        <v>87</v>
      </c>
      <c r="BK425" s="179">
        <f>ROUND(I425*H425,2)</f>
        <v>0</v>
      </c>
      <c r="BL425" s="18" t="s">
        <v>130</v>
      </c>
      <c r="BM425" s="178" t="s">
        <v>793</v>
      </c>
    </row>
    <row r="426" s="13" customFormat="1">
      <c r="A426" s="13"/>
      <c r="B426" s="180"/>
      <c r="C426" s="13"/>
      <c r="D426" s="181" t="s">
        <v>132</v>
      </c>
      <c r="E426" s="182" t="s">
        <v>1</v>
      </c>
      <c r="F426" s="183" t="s">
        <v>794</v>
      </c>
      <c r="G426" s="13"/>
      <c r="H426" s="184">
        <v>2631.3130000000001</v>
      </c>
      <c r="I426" s="185"/>
      <c r="J426" s="13"/>
      <c r="K426" s="13"/>
      <c r="L426" s="180"/>
      <c r="M426" s="186"/>
      <c r="N426" s="187"/>
      <c r="O426" s="187"/>
      <c r="P426" s="187"/>
      <c r="Q426" s="187"/>
      <c r="R426" s="187"/>
      <c r="S426" s="187"/>
      <c r="T426" s="18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182" t="s">
        <v>132</v>
      </c>
      <c r="AU426" s="182" t="s">
        <v>89</v>
      </c>
      <c r="AV426" s="13" t="s">
        <v>89</v>
      </c>
      <c r="AW426" s="13" t="s">
        <v>37</v>
      </c>
      <c r="AX426" s="13" t="s">
        <v>87</v>
      </c>
      <c r="AY426" s="182" t="s">
        <v>123</v>
      </c>
    </row>
    <row r="427" s="2" customFormat="1" ht="21.75" customHeight="1">
      <c r="A427" s="37"/>
      <c r="B427" s="166"/>
      <c r="C427" s="167" t="s">
        <v>795</v>
      </c>
      <c r="D427" s="167" t="s">
        <v>125</v>
      </c>
      <c r="E427" s="168" t="s">
        <v>796</v>
      </c>
      <c r="F427" s="169" t="s">
        <v>797</v>
      </c>
      <c r="G427" s="170" t="s">
        <v>224</v>
      </c>
      <c r="H427" s="171">
        <v>76308.077000000005</v>
      </c>
      <c r="I427" s="172"/>
      <c r="J427" s="173">
        <f>ROUND(I427*H427,2)</f>
        <v>0</v>
      </c>
      <c r="K427" s="169" t="s">
        <v>129</v>
      </c>
      <c r="L427" s="38"/>
      <c r="M427" s="174" t="s">
        <v>1</v>
      </c>
      <c r="N427" s="175" t="s">
        <v>44</v>
      </c>
      <c r="O427" s="76"/>
      <c r="P427" s="176">
        <f>O427*H427</f>
        <v>0</v>
      </c>
      <c r="Q427" s="176">
        <v>0</v>
      </c>
      <c r="R427" s="176">
        <f>Q427*H427</f>
        <v>0</v>
      </c>
      <c r="S427" s="176">
        <v>0</v>
      </c>
      <c r="T427" s="177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178" t="s">
        <v>130</v>
      </c>
      <c r="AT427" s="178" t="s">
        <v>125</v>
      </c>
      <c r="AU427" s="178" t="s">
        <v>89</v>
      </c>
      <c r="AY427" s="18" t="s">
        <v>123</v>
      </c>
      <c r="BE427" s="179">
        <f>IF(N427="základní",J427,0)</f>
        <v>0</v>
      </c>
      <c r="BF427" s="179">
        <f>IF(N427="snížená",J427,0)</f>
        <v>0</v>
      </c>
      <c r="BG427" s="179">
        <f>IF(N427="zákl. přenesená",J427,0)</f>
        <v>0</v>
      </c>
      <c r="BH427" s="179">
        <f>IF(N427="sníž. přenesená",J427,0)</f>
        <v>0</v>
      </c>
      <c r="BI427" s="179">
        <f>IF(N427="nulová",J427,0)</f>
        <v>0</v>
      </c>
      <c r="BJ427" s="18" t="s">
        <v>87</v>
      </c>
      <c r="BK427" s="179">
        <f>ROUND(I427*H427,2)</f>
        <v>0</v>
      </c>
      <c r="BL427" s="18" t="s">
        <v>130</v>
      </c>
      <c r="BM427" s="178" t="s">
        <v>798</v>
      </c>
    </row>
    <row r="428" s="13" customFormat="1">
      <c r="A428" s="13"/>
      <c r="B428" s="180"/>
      <c r="C428" s="13"/>
      <c r="D428" s="181" t="s">
        <v>132</v>
      </c>
      <c r="E428" s="182" t="s">
        <v>1</v>
      </c>
      <c r="F428" s="183" t="s">
        <v>799</v>
      </c>
      <c r="G428" s="13"/>
      <c r="H428" s="184">
        <v>76308.077000000005</v>
      </c>
      <c r="I428" s="185"/>
      <c r="J428" s="13"/>
      <c r="K428" s="13"/>
      <c r="L428" s="180"/>
      <c r="M428" s="214"/>
      <c r="N428" s="215"/>
      <c r="O428" s="215"/>
      <c r="P428" s="215"/>
      <c r="Q428" s="215"/>
      <c r="R428" s="215"/>
      <c r="S428" s="215"/>
      <c r="T428" s="21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182" t="s">
        <v>132</v>
      </c>
      <c r="AU428" s="182" t="s">
        <v>89</v>
      </c>
      <c r="AV428" s="13" t="s">
        <v>89</v>
      </c>
      <c r="AW428" s="13" t="s">
        <v>37</v>
      </c>
      <c r="AX428" s="13" t="s">
        <v>87</v>
      </c>
      <c r="AY428" s="182" t="s">
        <v>123</v>
      </c>
    </row>
    <row r="429" s="2" customFormat="1" ht="6.96" customHeight="1">
      <c r="A429" s="37"/>
      <c r="B429" s="59"/>
      <c r="C429" s="60"/>
      <c r="D429" s="60"/>
      <c r="E429" s="60"/>
      <c r="F429" s="60"/>
      <c r="G429" s="60"/>
      <c r="H429" s="60"/>
      <c r="I429" s="60"/>
      <c r="J429" s="60"/>
      <c r="K429" s="60"/>
      <c r="L429" s="38"/>
      <c r="M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</row>
  </sheetData>
  <autoFilter ref="C125:K42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Sinpps6</dc:creator>
  <cp:lastModifiedBy>Sinpps6</cp:lastModifiedBy>
  <dcterms:created xsi:type="dcterms:W3CDTF">2021-03-18T13:14:22Z</dcterms:created>
  <dcterms:modified xsi:type="dcterms:W3CDTF">2021-03-18T13:14:26Z</dcterms:modified>
</cp:coreProperties>
</file>